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1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ziz FIle Rapih\Organisasi\"/>
    </mc:Choice>
  </mc:AlternateContent>
  <xr:revisionPtr revIDLastSave="0" documentId="8_{D8CDB5B6-25F8-4EFD-A6AC-345F9B7553D9}" xr6:coauthVersionLast="40" xr6:coauthVersionMax="40" xr10:uidLastSave="{00000000-0000-0000-0000-000000000000}"/>
  <bookViews>
    <workbookView xWindow="-120" yWindow="-120" windowWidth="20730" windowHeight="11040" tabRatio="848" xr2:uid="{4075D089-9691-4985-8537-71BD8A7924FA}"/>
  </bookViews>
  <sheets>
    <sheet name="DATA PASANG SURUT" sheetId="7" r:id="rId1"/>
    <sheet name="OLAH DATA PASUT" sheetId="8" r:id="rId2"/>
    <sheet name="HASIL PASUT" sheetId="12" r:id="rId3"/>
  </sheets>
  <definedNames>
    <definedName name="_xlnm._FilterDatabase" localSheetId="0" hidden="1">'DATA PASANG SURUT'!$A$8:$G$752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7" l="1"/>
  <c r="BO35" i="8" l="1"/>
  <c r="AT40" i="8"/>
  <c r="AS20" i="8"/>
  <c r="AS22" i="8"/>
  <c r="AS32" i="8"/>
  <c r="AS33" i="8"/>
  <c r="AS37" i="8"/>
  <c r="AS40" i="8"/>
  <c r="AS42" i="8"/>
  <c r="AR20" i="8"/>
  <c r="AR26" i="8"/>
  <c r="AR32" i="8"/>
  <c r="AR37" i="8"/>
  <c r="AR38" i="8"/>
  <c r="AR40" i="8"/>
  <c r="AQ16" i="8"/>
  <c r="AQ20" i="8"/>
  <c r="AQ25" i="8"/>
  <c r="AQ26" i="8"/>
  <c r="AQ37" i="8"/>
  <c r="AQ40" i="8"/>
  <c r="AQ42" i="8"/>
  <c r="AP17" i="8"/>
  <c r="AP18" i="8"/>
  <c r="AP19" i="8"/>
  <c r="AP26" i="8"/>
  <c r="AP30" i="8"/>
  <c r="AP38" i="8"/>
  <c r="AP39" i="8"/>
  <c r="AO19" i="8"/>
  <c r="AO23" i="8"/>
  <c r="AO34" i="8"/>
  <c r="AO38" i="8"/>
  <c r="AO40" i="8"/>
  <c r="AN19" i="8"/>
  <c r="AN21" i="8"/>
  <c r="AN30" i="8"/>
  <c r="AN34" i="8"/>
  <c r="AN36" i="8"/>
  <c r="AN39" i="8"/>
  <c r="AM15" i="8"/>
  <c r="AM16" i="8"/>
  <c r="AM17" i="8"/>
  <c r="AM18" i="8"/>
  <c r="AM19" i="8"/>
  <c r="AM20" i="8"/>
  <c r="AM21" i="8"/>
  <c r="AM22" i="8"/>
  <c r="AM23" i="8"/>
  <c r="AM24" i="8"/>
  <c r="AM25" i="8"/>
  <c r="AM26" i="8"/>
  <c r="AM27" i="8"/>
  <c r="AM28" i="8"/>
  <c r="AM29" i="8"/>
  <c r="AT29" i="8" s="1"/>
  <c r="AM30" i="8"/>
  <c r="AM31" i="8"/>
  <c r="AM32" i="8"/>
  <c r="AM33" i="8"/>
  <c r="AM34" i="8"/>
  <c r="AM35" i="8"/>
  <c r="AM36" i="8"/>
  <c r="AM37" i="8"/>
  <c r="AM38" i="8"/>
  <c r="AM39" i="8"/>
  <c r="AM40" i="8"/>
  <c r="AM41" i="8"/>
  <c r="AM42" i="8"/>
  <c r="AL15" i="8"/>
  <c r="AT15" i="8" s="1"/>
  <c r="AL16" i="8"/>
  <c r="AT16" i="8" s="1"/>
  <c r="AL17" i="8"/>
  <c r="AT17" i="8" s="1"/>
  <c r="AL18" i="8"/>
  <c r="AT18" i="8" s="1"/>
  <c r="AL19" i="8"/>
  <c r="AT19" i="8" s="1"/>
  <c r="AL20" i="8"/>
  <c r="AT20" i="8" s="1"/>
  <c r="AL21" i="8"/>
  <c r="AT21" i="8" s="1"/>
  <c r="AL22" i="8"/>
  <c r="AT22" i="8" s="1"/>
  <c r="AL23" i="8"/>
  <c r="AT23" i="8" s="1"/>
  <c r="AL24" i="8"/>
  <c r="AT24" i="8" s="1"/>
  <c r="AL25" i="8"/>
  <c r="AT25" i="8" s="1"/>
  <c r="AL26" i="8"/>
  <c r="AT26" i="8" s="1"/>
  <c r="AL27" i="8"/>
  <c r="AT27" i="8" s="1"/>
  <c r="AL28" i="8"/>
  <c r="AT28" i="8" s="1"/>
  <c r="AL29" i="8"/>
  <c r="AL30" i="8"/>
  <c r="AT30" i="8" s="1"/>
  <c r="AL31" i="8"/>
  <c r="AT31" i="8" s="1"/>
  <c r="AL32" i="8"/>
  <c r="AT32" i="8" s="1"/>
  <c r="AL33" i="8"/>
  <c r="AT33" i="8" s="1"/>
  <c r="AL34" i="8"/>
  <c r="AT34" i="8" s="1"/>
  <c r="AL35" i="8"/>
  <c r="AT35" i="8" s="1"/>
  <c r="AL36" i="8"/>
  <c r="AT36" i="8" s="1"/>
  <c r="AL37" i="8"/>
  <c r="AT37" i="8" s="1"/>
  <c r="AL38" i="8"/>
  <c r="AT38" i="8" s="1"/>
  <c r="AL39" i="8"/>
  <c r="AT39" i="8" s="1"/>
  <c r="AL40" i="8"/>
  <c r="AL41" i="8"/>
  <c r="AT41" i="8" s="1"/>
  <c r="AL42" i="8"/>
  <c r="AT42" i="8" s="1"/>
  <c r="AK15" i="8"/>
  <c r="AK16" i="8"/>
  <c r="AK17" i="8"/>
  <c r="AK18" i="8"/>
  <c r="AK19" i="8"/>
  <c r="AK20" i="8"/>
  <c r="AK21" i="8"/>
  <c r="AK22" i="8"/>
  <c r="AK23" i="8"/>
  <c r="AK24" i="8"/>
  <c r="AK25" i="8"/>
  <c r="AK26" i="8"/>
  <c r="AK27" i="8"/>
  <c r="AK28" i="8"/>
  <c r="AS28" i="8" s="1"/>
  <c r="AK29" i="8"/>
  <c r="AS29" i="8" s="1"/>
  <c r="AK30" i="8"/>
  <c r="AK31" i="8"/>
  <c r="AK32" i="8"/>
  <c r="AK33" i="8"/>
  <c r="AK34" i="8"/>
  <c r="AK35" i="8"/>
  <c r="AK36" i="8"/>
  <c r="AK37" i="8"/>
  <c r="AK38" i="8"/>
  <c r="AK39" i="8"/>
  <c r="AK40" i="8"/>
  <c r="AK41" i="8"/>
  <c r="AK42" i="8"/>
  <c r="AJ15" i="8"/>
  <c r="AS15" i="8" s="1"/>
  <c r="AJ16" i="8"/>
  <c r="AS16" i="8" s="1"/>
  <c r="AJ17" i="8"/>
  <c r="AS17" i="8" s="1"/>
  <c r="AJ18" i="8"/>
  <c r="AS18" i="8" s="1"/>
  <c r="AJ19" i="8"/>
  <c r="AS19" i="8" s="1"/>
  <c r="AJ20" i="8"/>
  <c r="AJ21" i="8"/>
  <c r="AS21" i="8" s="1"/>
  <c r="AJ22" i="8"/>
  <c r="AJ23" i="8"/>
  <c r="AS23" i="8" s="1"/>
  <c r="AJ24" i="8"/>
  <c r="AS24" i="8" s="1"/>
  <c r="AJ25" i="8"/>
  <c r="AS25" i="8" s="1"/>
  <c r="AJ26" i="8"/>
  <c r="AS26" i="8" s="1"/>
  <c r="AJ27" i="8"/>
  <c r="AS27" i="8" s="1"/>
  <c r="AJ28" i="8"/>
  <c r="AJ29" i="8"/>
  <c r="AJ30" i="8"/>
  <c r="AS30" i="8" s="1"/>
  <c r="AJ31" i="8"/>
  <c r="AS31" i="8" s="1"/>
  <c r="AJ32" i="8"/>
  <c r="AJ33" i="8"/>
  <c r="AJ34" i="8"/>
  <c r="AS34" i="8" s="1"/>
  <c r="AJ35" i="8"/>
  <c r="AS35" i="8" s="1"/>
  <c r="AJ36" i="8"/>
  <c r="AS36" i="8" s="1"/>
  <c r="AJ37" i="8"/>
  <c r="AJ38" i="8"/>
  <c r="AS38" i="8" s="1"/>
  <c r="AJ39" i="8"/>
  <c r="AS39" i="8" s="1"/>
  <c r="AJ40" i="8"/>
  <c r="AJ41" i="8"/>
  <c r="AS41" i="8" s="1"/>
  <c r="AJ42" i="8"/>
  <c r="AI15" i="8"/>
  <c r="AI16" i="8"/>
  <c r="AI17" i="8"/>
  <c r="AI18" i="8"/>
  <c r="AI19" i="8"/>
  <c r="AI20" i="8"/>
  <c r="AI21" i="8"/>
  <c r="AI22" i="8"/>
  <c r="AI23" i="8"/>
  <c r="AI24" i="8"/>
  <c r="AI25" i="8"/>
  <c r="AI26" i="8"/>
  <c r="AI27" i="8"/>
  <c r="AI28" i="8"/>
  <c r="AI29" i="8"/>
  <c r="AR29" i="8" s="1"/>
  <c r="AI30" i="8"/>
  <c r="AI31" i="8"/>
  <c r="AI32" i="8"/>
  <c r="AI33" i="8"/>
  <c r="AI34" i="8"/>
  <c r="AI35" i="8"/>
  <c r="AI36" i="8"/>
  <c r="AI37" i="8"/>
  <c r="AI38" i="8"/>
  <c r="AI39" i="8"/>
  <c r="AI40" i="8"/>
  <c r="AI41" i="8"/>
  <c r="AI42" i="8"/>
  <c r="AH15" i="8"/>
  <c r="AR15" i="8" s="1"/>
  <c r="AH16" i="8"/>
  <c r="AR16" i="8" s="1"/>
  <c r="AH17" i="8"/>
  <c r="AR17" i="8" s="1"/>
  <c r="AH18" i="8"/>
  <c r="AR18" i="8" s="1"/>
  <c r="AH19" i="8"/>
  <c r="AR19" i="8" s="1"/>
  <c r="AH20" i="8"/>
  <c r="AH21" i="8"/>
  <c r="AR21" i="8" s="1"/>
  <c r="AH22" i="8"/>
  <c r="AR22" i="8" s="1"/>
  <c r="AH23" i="8"/>
  <c r="AR23" i="8" s="1"/>
  <c r="AH24" i="8"/>
  <c r="AR24" i="8" s="1"/>
  <c r="AH25" i="8"/>
  <c r="AR25" i="8" s="1"/>
  <c r="AH26" i="8"/>
  <c r="AH27" i="8"/>
  <c r="AR27" i="8" s="1"/>
  <c r="AH28" i="8"/>
  <c r="AR28" i="8" s="1"/>
  <c r="AH29" i="8"/>
  <c r="AH30" i="8"/>
  <c r="AR30" i="8" s="1"/>
  <c r="AH31" i="8"/>
  <c r="AR31" i="8" s="1"/>
  <c r="AH32" i="8"/>
  <c r="AH33" i="8"/>
  <c r="AR33" i="8" s="1"/>
  <c r="AH34" i="8"/>
  <c r="AR34" i="8" s="1"/>
  <c r="AH35" i="8"/>
  <c r="AR35" i="8" s="1"/>
  <c r="AH36" i="8"/>
  <c r="AR36" i="8" s="1"/>
  <c r="AH37" i="8"/>
  <c r="AH38" i="8"/>
  <c r="AH39" i="8"/>
  <c r="AR39" i="8" s="1"/>
  <c r="AH40" i="8"/>
  <c r="AH41" i="8"/>
  <c r="AR41" i="8" s="1"/>
  <c r="AH42" i="8"/>
  <c r="AR42" i="8" s="1"/>
  <c r="AG15" i="8"/>
  <c r="AG16" i="8"/>
  <c r="AG17" i="8"/>
  <c r="AG18" i="8"/>
  <c r="AG19" i="8"/>
  <c r="AG20" i="8"/>
  <c r="AG21" i="8"/>
  <c r="AG22" i="8"/>
  <c r="AG23" i="8"/>
  <c r="AQ23" i="8" s="1"/>
  <c r="AG24" i="8"/>
  <c r="AG25" i="8"/>
  <c r="AG26" i="8"/>
  <c r="AG27" i="8"/>
  <c r="AG28" i="8"/>
  <c r="AQ28" i="8" s="1"/>
  <c r="AG29" i="8"/>
  <c r="AG30" i="8"/>
  <c r="AG31" i="8"/>
  <c r="AG32" i="8"/>
  <c r="AG33" i="8"/>
  <c r="AG34" i="8"/>
  <c r="AQ34" i="8" s="1"/>
  <c r="AG35" i="8"/>
  <c r="AG36" i="8"/>
  <c r="AG37" i="8"/>
  <c r="AG38" i="8"/>
  <c r="AG39" i="8"/>
  <c r="AG40" i="8"/>
  <c r="AG41" i="8"/>
  <c r="AG42" i="8"/>
  <c r="AF15" i="8"/>
  <c r="AQ15" i="8" s="1"/>
  <c r="AF16" i="8"/>
  <c r="AF17" i="8"/>
  <c r="AQ17" i="8" s="1"/>
  <c r="AF18" i="8"/>
  <c r="AQ18" i="8" s="1"/>
  <c r="AF19" i="8"/>
  <c r="AQ19" i="8" s="1"/>
  <c r="AF20" i="8"/>
  <c r="AF21" i="8"/>
  <c r="AQ21" i="8" s="1"/>
  <c r="AF22" i="8"/>
  <c r="AQ22" i="8" s="1"/>
  <c r="AF23" i="8"/>
  <c r="AF24" i="8"/>
  <c r="AQ24" i="8" s="1"/>
  <c r="AF25" i="8"/>
  <c r="AF26" i="8"/>
  <c r="AF27" i="8"/>
  <c r="AQ27" i="8" s="1"/>
  <c r="AF28" i="8"/>
  <c r="AF29" i="8"/>
  <c r="AQ29" i="8" s="1"/>
  <c r="AF30" i="8"/>
  <c r="AQ30" i="8" s="1"/>
  <c r="AF31" i="8"/>
  <c r="AQ31" i="8" s="1"/>
  <c r="AF32" i="8"/>
  <c r="AQ32" i="8" s="1"/>
  <c r="AF33" i="8"/>
  <c r="AQ33" i="8" s="1"/>
  <c r="AF34" i="8"/>
  <c r="AF35" i="8"/>
  <c r="AQ35" i="8" s="1"/>
  <c r="AF36" i="8"/>
  <c r="AQ36" i="8" s="1"/>
  <c r="AF37" i="8"/>
  <c r="AF38" i="8"/>
  <c r="AQ38" i="8" s="1"/>
  <c r="AF39" i="8"/>
  <c r="AQ39" i="8" s="1"/>
  <c r="AF40" i="8"/>
  <c r="AF41" i="8"/>
  <c r="AQ41" i="8" s="1"/>
  <c r="AF42" i="8"/>
  <c r="AB14" i="8"/>
  <c r="AE15" i="8"/>
  <c r="AE16" i="8"/>
  <c r="AE17" i="8"/>
  <c r="AE18" i="8"/>
  <c r="AE19" i="8"/>
  <c r="AE20" i="8"/>
  <c r="AE21" i="8"/>
  <c r="AE22" i="8"/>
  <c r="AE23" i="8"/>
  <c r="AE24" i="8"/>
  <c r="AE25" i="8"/>
  <c r="AE26" i="8"/>
  <c r="AE27" i="8"/>
  <c r="AE28" i="8"/>
  <c r="AE29" i="8"/>
  <c r="AE30" i="8"/>
  <c r="AE31" i="8"/>
  <c r="AE32" i="8"/>
  <c r="AE33" i="8"/>
  <c r="AE34" i="8"/>
  <c r="AE35" i="8"/>
  <c r="AE36" i="8"/>
  <c r="AE37" i="8"/>
  <c r="AE38" i="8"/>
  <c r="AE39" i="8"/>
  <c r="AE40" i="8"/>
  <c r="AE41" i="8"/>
  <c r="AE42" i="8"/>
  <c r="AP42" i="8" s="1"/>
  <c r="AD15" i="8"/>
  <c r="AP15" i="8" s="1"/>
  <c r="AD16" i="8"/>
  <c r="AP16" i="8" s="1"/>
  <c r="AD17" i="8"/>
  <c r="AD18" i="8"/>
  <c r="AD19" i="8"/>
  <c r="AD20" i="8"/>
  <c r="AP20" i="8" s="1"/>
  <c r="AD21" i="8"/>
  <c r="AP21" i="8" s="1"/>
  <c r="AD22" i="8"/>
  <c r="AP22" i="8" s="1"/>
  <c r="AD23" i="8"/>
  <c r="AP23" i="8" s="1"/>
  <c r="AD24" i="8"/>
  <c r="AP24" i="8" s="1"/>
  <c r="AD25" i="8"/>
  <c r="AP25" i="8" s="1"/>
  <c r="AD26" i="8"/>
  <c r="AD27" i="8"/>
  <c r="AP27" i="8" s="1"/>
  <c r="AD28" i="8"/>
  <c r="AP28" i="8" s="1"/>
  <c r="AD29" i="8"/>
  <c r="AP29" i="8" s="1"/>
  <c r="AD30" i="8"/>
  <c r="AD31" i="8"/>
  <c r="AP31" i="8" s="1"/>
  <c r="AD32" i="8"/>
  <c r="AP32" i="8" s="1"/>
  <c r="AD33" i="8"/>
  <c r="AP33" i="8" s="1"/>
  <c r="AD34" i="8"/>
  <c r="AP34" i="8" s="1"/>
  <c r="AD35" i="8"/>
  <c r="AP35" i="8" s="1"/>
  <c r="AD36" i="8"/>
  <c r="AP36" i="8" s="1"/>
  <c r="AD37" i="8"/>
  <c r="AP37" i="8" s="1"/>
  <c r="AD38" i="8"/>
  <c r="AD39" i="8"/>
  <c r="AD40" i="8"/>
  <c r="AP40" i="8" s="1"/>
  <c r="AD41" i="8"/>
  <c r="AP41" i="8" s="1"/>
  <c r="AD42" i="8"/>
  <c r="AC15" i="8"/>
  <c r="AC16" i="8"/>
  <c r="AO16" i="8" s="1"/>
  <c r="AC17" i="8"/>
  <c r="AC18" i="8"/>
  <c r="AC19" i="8"/>
  <c r="AC20" i="8"/>
  <c r="AC21" i="8"/>
  <c r="AC22" i="8"/>
  <c r="AC23" i="8"/>
  <c r="AC24" i="8"/>
  <c r="AC25" i="8"/>
  <c r="AC26" i="8"/>
  <c r="AC27" i="8"/>
  <c r="AC28" i="8"/>
  <c r="AC29" i="8"/>
  <c r="AC30" i="8"/>
  <c r="AC31" i="8"/>
  <c r="AC32" i="8"/>
  <c r="AC33" i="8"/>
  <c r="AC34" i="8"/>
  <c r="AC35" i="8"/>
  <c r="AC36" i="8"/>
  <c r="AO36" i="8" s="1"/>
  <c r="AC37" i="8"/>
  <c r="AC38" i="8"/>
  <c r="AC39" i="8"/>
  <c r="AC40" i="8"/>
  <c r="AC41" i="8"/>
  <c r="AC42" i="8"/>
  <c r="AB15" i="8"/>
  <c r="AO15" i="8" s="1"/>
  <c r="AB16" i="8"/>
  <c r="AN16" i="8" s="1"/>
  <c r="AB17" i="8"/>
  <c r="AO17" i="8" s="1"/>
  <c r="AB18" i="8"/>
  <c r="AO18" i="8" s="1"/>
  <c r="AB19" i="8"/>
  <c r="AB20" i="8"/>
  <c r="AO20" i="8" s="1"/>
  <c r="AB21" i="8"/>
  <c r="AO21" i="8" s="1"/>
  <c r="AB22" i="8"/>
  <c r="AN22" i="8" s="1"/>
  <c r="AB23" i="8"/>
  <c r="AN23" i="8" s="1"/>
  <c r="AB24" i="8"/>
  <c r="AO24" i="8" s="1"/>
  <c r="AB25" i="8"/>
  <c r="AN25" i="8" s="1"/>
  <c r="AB26" i="8"/>
  <c r="AO26" i="8" s="1"/>
  <c r="AB27" i="8"/>
  <c r="AO27" i="8" s="1"/>
  <c r="AB28" i="8"/>
  <c r="AO28" i="8" s="1"/>
  <c r="AB29" i="8"/>
  <c r="AO29" i="8" s="1"/>
  <c r="AB30" i="8"/>
  <c r="AO30" i="8" s="1"/>
  <c r="AB31" i="8"/>
  <c r="AN31" i="8" s="1"/>
  <c r="AB32" i="8"/>
  <c r="AO32" i="8" s="1"/>
  <c r="AB33" i="8"/>
  <c r="AO33" i="8" s="1"/>
  <c r="AB34" i="8"/>
  <c r="AB35" i="8"/>
  <c r="AN35" i="8" s="1"/>
  <c r="AB36" i="8"/>
  <c r="AB37" i="8"/>
  <c r="AO37" i="8" s="1"/>
  <c r="AB38" i="8"/>
  <c r="AN38" i="8" s="1"/>
  <c r="AB39" i="8"/>
  <c r="AO39" i="8" s="1"/>
  <c r="AB40" i="8"/>
  <c r="AN40" i="8" s="1"/>
  <c r="AB41" i="8"/>
  <c r="AO41" i="8" s="1"/>
  <c r="AB42" i="8"/>
  <c r="AN42" i="8" s="1"/>
  <c r="AO42" i="8" l="1"/>
  <c r="AN41" i="8"/>
  <c r="AN37" i="8"/>
  <c r="AO35" i="8"/>
  <c r="AN33" i="8"/>
  <c r="AN32" i="8"/>
  <c r="AO31" i="8"/>
  <c r="AN29" i="8"/>
  <c r="AN28" i="8"/>
  <c r="AN27" i="8"/>
  <c r="AN26" i="8"/>
  <c r="AO25" i="8"/>
  <c r="AN24" i="8"/>
  <c r="AO22" i="8"/>
  <c r="AN20" i="8"/>
  <c r="AN18" i="8"/>
  <c r="AN17" i="8"/>
  <c r="AN15" i="8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46" i="7"/>
  <c r="F47" i="7"/>
  <c r="F48" i="7"/>
  <c r="F49" i="7"/>
  <c r="F50" i="7"/>
  <c r="F51" i="7"/>
  <c r="F52" i="7"/>
  <c r="F53" i="7"/>
  <c r="F54" i="7"/>
  <c r="F55" i="7"/>
  <c r="F56" i="7"/>
  <c r="F57" i="7"/>
  <c r="F58" i="7"/>
  <c r="F59" i="7"/>
  <c r="F60" i="7"/>
  <c r="F10" i="7"/>
  <c r="F11" i="7"/>
  <c r="F61" i="7"/>
  <c r="F62" i="7"/>
  <c r="F63" i="7"/>
  <c r="F64" i="7"/>
  <c r="F65" i="7"/>
  <c r="F66" i="7"/>
  <c r="F67" i="7"/>
  <c r="F68" i="7"/>
  <c r="F69" i="7"/>
  <c r="F70" i="7"/>
  <c r="F71" i="7"/>
  <c r="F72" i="7"/>
  <c r="F73" i="7"/>
  <c r="F74" i="7"/>
  <c r="F75" i="7"/>
  <c r="F76" i="7"/>
  <c r="F77" i="7"/>
  <c r="F78" i="7"/>
  <c r="F79" i="7"/>
  <c r="F80" i="7"/>
  <c r="F81" i="7"/>
  <c r="F82" i="7"/>
  <c r="F83" i="7"/>
  <c r="F84" i="7"/>
  <c r="F85" i="7"/>
  <c r="F86" i="7"/>
  <c r="F87" i="7"/>
  <c r="F88" i="7"/>
  <c r="F89" i="7"/>
  <c r="F90" i="7"/>
  <c r="F91" i="7"/>
  <c r="F92" i="7"/>
  <c r="F93" i="7"/>
  <c r="F94" i="7"/>
  <c r="F95" i="7"/>
  <c r="F96" i="7"/>
  <c r="F97" i="7"/>
  <c r="F98" i="7"/>
  <c r="F99" i="7"/>
  <c r="F100" i="7"/>
  <c r="F101" i="7"/>
  <c r="F102" i="7"/>
  <c r="F103" i="7"/>
  <c r="F104" i="7"/>
  <c r="F105" i="7"/>
  <c r="F106" i="7"/>
  <c r="F107" i="7"/>
  <c r="F108" i="7"/>
  <c r="F109" i="7"/>
  <c r="F110" i="7"/>
  <c r="F111" i="7"/>
  <c r="F112" i="7"/>
  <c r="F113" i="7"/>
  <c r="F114" i="7"/>
  <c r="F115" i="7"/>
  <c r="F116" i="7"/>
  <c r="F117" i="7"/>
  <c r="F118" i="7"/>
  <c r="F119" i="7"/>
  <c r="F120" i="7"/>
  <c r="F121" i="7"/>
  <c r="F122" i="7"/>
  <c r="F123" i="7"/>
  <c r="F124" i="7"/>
  <c r="F125" i="7"/>
  <c r="F126" i="7"/>
  <c r="F127" i="7"/>
  <c r="F128" i="7"/>
  <c r="F129" i="7"/>
  <c r="F130" i="7"/>
  <c r="F131" i="7"/>
  <c r="F132" i="7"/>
  <c r="F133" i="7"/>
  <c r="F134" i="7"/>
  <c r="F135" i="7"/>
  <c r="F136" i="7"/>
  <c r="F137" i="7"/>
  <c r="F138" i="7"/>
  <c r="F139" i="7"/>
  <c r="F140" i="7"/>
  <c r="F141" i="7"/>
  <c r="F142" i="7"/>
  <c r="F143" i="7"/>
  <c r="F144" i="7"/>
  <c r="F145" i="7"/>
  <c r="F146" i="7"/>
  <c r="F147" i="7"/>
  <c r="F148" i="7"/>
  <c r="F149" i="7"/>
  <c r="F150" i="7"/>
  <c r="F151" i="7"/>
  <c r="F152" i="7"/>
  <c r="F153" i="7"/>
  <c r="F154" i="7"/>
  <c r="F155" i="7"/>
  <c r="F156" i="7"/>
  <c r="F157" i="7"/>
  <c r="F158" i="7"/>
  <c r="F159" i="7"/>
  <c r="F160" i="7"/>
  <c r="F161" i="7"/>
  <c r="F162" i="7"/>
  <c r="F163" i="7"/>
  <c r="F164" i="7"/>
  <c r="F165" i="7"/>
  <c r="F166" i="7"/>
  <c r="F167" i="7"/>
  <c r="F168" i="7"/>
  <c r="F169" i="7"/>
  <c r="F170" i="7"/>
  <c r="F171" i="7"/>
  <c r="F172" i="7"/>
  <c r="F173" i="7"/>
  <c r="F174" i="7"/>
  <c r="F175" i="7"/>
  <c r="F176" i="7"/>
  <c r="F177" i="7"/>
  <c r="F178" i="7"/>
  <c r="F179" i="7"/>
  <c r="F180" i="7"/>
  <c r="F181" i="7"/>
  <c r="F182" i="7"/>
  <c r="F183" i="7"/>
  <c r="F184" i="7"/>
  <c r="F185" i="7"/>
  <c r="F186" i="7"/>
  <c r="F187" i="7"/>
  <c r="F188" i="7"/>
  <c r="F189" i="7"/>
  <c r="F190" i="7"/>
  <c r="F191" i="7"/>
  <c r="F192" i="7"/>
  <c r="F193" i="7"/>
  <c r="F194" i="7"/>
  <c r="F195" i="7"/>
  <c r="F196" i="7"/>
  <c r="F197" i="7"/>
  <c r="F198" i="7"/>
  <c r="F199" i="7"/>
  <c r="F200" i="7"/>
  <c r="F201" i="7"/>
  <c r="F202" i="7"/>
  <c r="F203" i="7"/>
  <c r="F204" i="7"/>
  <c r="F205" i="7"/>
  <c r="F206" i="7"/>
  <c r="F207" i="7"/>
  <c r="F208" i="7"/>
  <c r="F209" i="7"/>
  <c r="F210" i="7"/>
  <c r="F211" i="7"/>
  <c r="F212" i="7"/>
  <c r="F213" i="7"/>
  <c r="F214" i="7"/>
  <c r="F215" i="7"/>
  <c r="F216" i="7"/>
  <c r="F217" i="7"/>
  <c r="F218" i="7"/>
  <c r="F219" i="7"/>
  <c r="F220" i="7"/>
  <c r="F221" i="7"/>
  <c r="F222" i="7"/>
  <c r="F223" i="7"/>
  <c r="F224" i="7"/>
  <c r="F225" i="7"/>
  <c r="F226" i="7"/>
  <c r="F227" i="7"/>
  <c r="F228" i="7"/>
  <c r="F229" i="7"/>
  <c r="F230" i="7"/>
  <c r="F231" i="7"/>
  <c r="F232" i="7"/>
  <c r="F233" i="7"/>
  <c r="F234" i="7"/>
  <c r="F235" i="7"/>
  <c r="F236" i="7"/>
  <c r="F237" i="7"/>
  <c r="F238" i="7"/>
  <c r="F239" i="7"/>
  <c r="F240" i="7"/>
  <c r="F241" i="7"/>
  <c r="F242" i="7"/>
  <c r="F243" i="7"/>
  <c r="F244" i="7"/>
  <c r="F245" i="7"/>
  <c r="F246" i="7"/>
  <c r="F247" i="7"/>
  <c r="F248" i="7"/>
  <c r="F249" i="7"/>
  <c r="F250" i="7"/>
  <c r="F251" i="7"/>
  <c r="F252" i="7"/>
  <c r="F253" i="7"/>
  <c r="F254" i="7"/>
  <c r="F255" i="7"/>
  <c r="F256" i="7"/>
  <c r="F257" i="7"/>
  <c r="F258" i="7"/>
  <c r="F259" i="7"/>
  <c r="F260" i="7"/>
  <c r="F261" i="7"/>
  <c r="F262" i="7"/>
  <c r="F263" i="7"/>
  <c r="F264" i="7"/>
  <c r="F265" i="7"/>
  <c r="F266" i="7"/>
  <c r="F267" i="7"/>
  <c r="F268" i="7"/>
  <c r="F269" i="7"/>
  <c r="F270" i="7"/>
  <c r="F271" i="7"/>
  <c r="F272" i="7"/>
  <c r="F273" i="7"/>
  <c r="F274" i="7"/>
  <c r="F275" i="7"/>
  <c r="F276" i="7"/>
  <c r="F277" i="7"/>
  <c r="F278" i="7"/>
  <c r="F279" i="7"/>
  <c r="F280" i="7"/>
  <c r="F281" i="7"/>
  <c r="F282" i="7"/>
  <c r="F283" i="7"/>
  <c r="F284" i="7"/>
  <c r="F285" i="7"/>
  <c r="F286" i="7"/>
  <c r="F287" i="7"/>
  <c r="F288" i="7"/>
  <c r="F289" i="7"/>
  <c r="F290" i="7"/>
  <c r="F291" i="7"/>
  <c r="F292" i="7"/>
  <c r="F293" i="7"/>
  <c r="F294" i="7"/>
  <c r="F295" i="7"/>
  <c r="F296" i="7"/>
  <c r="F297" i="7"/>
  <c r="F298" i="7"/>
  <c r="F299" i="7"/>
  <c r="F300" i="7"/>
  <c r="F301" i="7"/>
  <c r="F302" i="7"/>
  <c r="F303" i="7"/>
  <c r="F304" i="7"/>
  <c r="F305" i="7"/>
  <c r="F306" i="7"/>
  <c r="F307" i="7"/>
  <c r="F308" i="7"/>
  <c r="F309" i="7"/>
  <c r="F310" i="7"/>
  <c r="F311" i="7"/>
  <c r="F312" i="7"/>
  <c r="F313" i="7"/>
  <c r="F314" i="7"/>
  <c r="F315" i="7"/>
  <c r="F316" i="7"/>
  <c r="F317" i="7"/>
  <c r="F318" i="7"/>
  <c r="F319" i="7"/>
  <c r="F320" i="7"/>
  <c r="F321" i="7"/>
  <c r="F322" i="7"/>
  <c r="F323" i="7"/>
  <c r="F324" i="7"/>
  <c r="F325" i="7"/>
  <c r="F326" i="7"/>
  <c r="F327" i="7"/>
  <c r="F328" i="7"/>
  <c r="F329" i="7"/>
  <c r="F330" i="7"/>
  <c r="F331" i="7"/>
  <c r="F332" i="7"/>
  <c r="F333" i="7"/>
  <c r="F334" i="7"/>
  <c r="F335" i="7"/>
  <c r="F336" i="7"/>
  <c r="F337" i="7"/>
  <c r="F338" i="7"/>
  <c r="F339" i="7"/>
  <c r="F340" i="7"/>
  <c r="F341" i="7"/>
  <c r="F342" i="7"/>
  <c r="F343" i="7"/>
  <c r="F344" i="7"/>
  <c r="F345" i="7"/>
  <c r="F346" i="7"/>
  <c r="F347" i="7"/>
  <c r="F348" i="7"/>
  <c r="F349" i="7"/>
  <c r="F350" i="7"/>
  <c r="F351" i="7"/>
  <c r="F352" i="7"/>
  <c r="F353" i="7"/>
  <c r="F354" i="7"/>
  <c r="F355" i="7"/>
  <c r="F356" i="7"/>
  <c r="F357" i="7"/>
  <c r="F358" i="7"/>
  <c r="F359" i="7"/>
  <c r="F360" i="7"/>
  <c r="F361" i="7"/>
  <c r="F362" i="7"/>
  <c r="F363" i="7"/>
  <c r="F364" i="7"/>
  <c r="F365" i="7"/>
  <c r="F366" i="7"/>
  <c r="F367" i="7"/>
  <c r="F368" i="7"/>
  <c r="F369" i="7"/>
  <c r="F370" i="7"/>
  <c r="F371" i="7"/>
  <c r="F372" i="7"/>
  <c r="F373" i="7"/>
  <c r="F374" i="7"/>
  <c r="F375" i="7"/>
  <c r="F376" i="7"/>
  <c r="F377" i="7"/>
  <c r="F378" i="7"/>
  <c r="F379" i="7"/>
  <c r="F380" i="7"/>
  <c r="F381" i="7"/>
  <c r="F382" i="7"/>
  <c r="F383" i="7"/>
  <c r="F384" i="7"/>
  <c r="F385" i="7"/>
  <c r="F386" i="7"/>
  <c r="F387" i="7"/>
  <c r="F388" i="7"/>
  <c r="F389" i="7"/>
  <c r="F390" i="7"/>
  <c r="F391" i="7"/>
  <c r="F392" i="7"/>
  <c r="F393" i="7"/>
  <c r="F394" i="7"/>
  <c r="F395" i="7"/>
  <c r="F396" i="7"/>
  <c r="F397" i="7"/>
  <c r="F398" i="7"/>
  <c r="F399" i="7"/>
  <c r="F400" i="7"/>
  <c r="F401" i="7"/>
  <c r="F402" i="7"/>
  <c r="F403" i="7"/>
  <c r="F404" i="7"/>
  <c r="F405" i="7"/>
  <c r="F406" i="7"/>
  <c r="F407" i="7"/>
  <c r="F408" i="7"/>
  <c r="F409" i="7"/>
  <c r="F410" i="7"/>
  <c r="F411" i="7"/>
  <c r="F412" i="7"/>
  <c r="F413" i="7"/>
  <c r="F414" i="7"/>
  <c r="F415" i="7"/>
  <c r="F416" i="7"/>
  <c r="F417" i="7"/>
  <c r="F418" i="7"/>
  <c r="F419" i="7"/>
  <c r="F420" i="7"/>
  <c r="F421" i="7"/>
  <c r="F422" i="7"/>
  <c r="F423" i="7"/>
  <c r="F424" i="7"/>
  <c r="F425" i="7"/>
  <c r="F426" i="7"/>
  <c r="F427" i="7"/>
  <c r="F428" i="7"/>
  <c r="F429" i="7"/>
  <c r="F430" i="7"/>
  <c r="F431" i="7"/>
  <c r="F432" i="7"/>
  <c r="F433" i="7"/>
  <c r="F434" i="7"/>
  <c r="F435" i="7"/>
  <c r="F436" i="7"/>
  <c r="F437" i="7"/>
  <c r="F438" i="7"/>
  <c r="F439" i="7"/>
  <c r="F440" i="7"/>
  <c r="F441" i="7"/>
  <c r="F442" i="7"/>
  <c r="F443" i="7"/>
  <c r="F444" i="7"/>
  <c r="F445" i="7"/>
  <c r="F446" i="7"/>
  <c r="F447" i="7"/>
  <c r="F448" i="7"/>
  <c r="F449" i="7"/>
  <c r="F450" i="7"/>
  <c r="F451" i="7"/>
  <c r="F452" i="7"/>
  <c r="F453" i="7"/>
  <c r="F454" i="7"/>
  <c r="F455" i="7"/>
  <c r="F456" i="7"/>
  <c r="F457" i="7"/>
  <c r="F458" i="7"/>
  <c r="F459" i="7"/>
  <c r="F460" i="7"/>
  <c r="F461" i="7"/>
  <c r="F462" i="7"/>
  <c r="F463" i="7"/>
  <c r="F464" i="7"/>
  <c r="F465" i="7"/>
  <c r="F466" i="7"/>
  <c r="F467" i="7"/>
  <c r="F468" i="7"/>
  <c r="F469" i="7"/>
  <c r="F470" i="7"/>
  <c r="F471" i="7"/>
  <c r="F472" i="7"/>
  <c r="F473" i="7"/>
  <c r="F474" i="7"/>
  <c r="F475" i="7"/>
  <c r="F476" i="7"/>
  <c r="F477" i="7"/>
  <c r="F478" i="7"/>
  <c r="F479" i="7"/>
  <c r="F480" i="7"/>
  <c r="F481" i="7"/>
  <c r="F482" i="7"/>
  <c r="F483" i="7"/>
  <c r="F484" i="7"/>
  <c r="F485" i="7"/>
  <c r="F486" i="7"/>
  <c r="F487" i="7"/>
  <c r="F488" i="7"/>
  <c r="F489" i="7"/>
  <c r="F490" i="7"/>
  <c r="F491" i="7"/>
  <c r="F492" i="7"/>
  <c r="F493" i="7"/>
  <c r="F494" i="7"/>
  <c r="F495" i="7"/>
  <c r="F496" i="7"/>
  <c r="F497" i="7"/>
  <c r="F498" i="7"/>
  <c r="F499" i="7"/>
  <c r="F500" i="7"/>
  <c r="F501" i="7"/>
  <c r="F502" i="7"/>
  <c r="F503" i="7"/>
  <c r="F504" i="7"/>
  <c r="F505" i="7"/>
  <c r="F506" i="7"/>
  <c r="F507" i="7"/>
  <c r="F508" i="7"/>
  <c r="F509" i="7"/>
  <c r="F510" i="7"/>
  <c r="F511" i="7"/>
  <c r="F512" i="7"/>
  <c r="F513" i="7"/>
  <c r="F514" i="7"/>
  <c r="F515" i="7"/>
  <c r="F516" i="7"/>
  <c r="F517" i="7"/>
  <c r="F518" i="7"/>
  <c r="F519" i="7"/>
  <c r="F520" i="7"/>
  <c r="F521" i="7"/>
  <c r="F522" i="7"/>
  <c r="F523" i="7"/>
  <c r="F524" i="7"/>
  <c r="F525" i="7"/>
  <c r="F526" i="7"/>
  <c r="F527" i="7"/>
  <c r="F528" i="7"/>
  <c r="F529" i="7"/>
  <c r="F530" i="7"/>
  <c r="F531" i="7"/>
  <c r="F532" i="7"/>
  <c r="F533" i="7"/>
  <c r="F534" i="7"/>
  <c r="F535" i="7"/>
  <c r="F536" i="7"/>
  <c r="F537" i="7"/>
  <c r="F538" i="7"/>
  <c r="F539" i="7"/>
  <c r="F540" i="7"/>
  <c r="F541" i="7"/>
  <c r="F542" i="7"/>
  <c r="F543" i="7"/>
  <c r="F544" i="7"/>
  <c r="F545" i="7"/>
  <c r="F546" i="7"/>
  <c r="F547" i="7"/>
  <c r="F548" i="7"/>
  <c r="F549" i="7"/>
  <c r="F550" i="7"/>
  <c r="F551" i="7"/>
  <c r="F552" i="7"/>
  <c r="F553" i="7"/>
  <c r="F554" i="7"/>
  <c r="F555" i="7"/>
  <c r="F556" i="7"/>
  <c r="F557" i="7"/>
  <c r="F558" i="7"/>
  <c r="F559" i="7"/>
  <c r="F560" i="7"/>
  <c r="F561" i="7"/>
  <c r="F562" i="7"/>
  <c r="F563" i="7"/>
  <c r="F564" i="7"/>
  <c r="F565" i="7"/>
  <c r="F566" i="7"/>
  <c r="F567" i="7"/>
  <c r="F568" i="7"/>
  <c r="F569" i="7"/>
  <c r="F570" i="7"/>
  <c r="F571" i="7"/>
  <c r="F572" i="7"/>
  <c r="F573" i="7"/>
  <c r="F574" i="7"/>
  <c r="F575" i="7"/>
  <c r="F576" i="7"/>
  <c r="F577" i="7"/>
  <c r="F578" i="7"/>
  <c r="F579" i="7"/>
  <c r="F580" i="7"/>
  <c r="F581" i="7"/>
  <c r="F582" i="7"/>
  <c r="F583" i="7"/>
  <c r="F584" i="7"/>
  <c r="F585" i="7"/>
  <c r="F586" i="7"/>
  <c r="F587" i="7"/>
  <c r="F588" i="7"/>
  <c r="F589" i="7"/>
  <c r="F590" i="7"/>
  <c r="F591" i="7"/>
  <c r="F592" i="7"/>
  <c r="F593" i="7"/>
  <c r="F594" i="7"/>
  <c r="F595" i="7"/>
  <c r="F596" i="7"/>
  <c r="F597" i="7"/>
  <c r="F598" i="7"/>
  <c r="F599" i="7"/>
  <c r="F600" i="7"/>
  <c r="F601" i="7"/>
  <c r="F602" i="7"/>
  <c r="F603" i="7"/>
  <c r="F604" i="7"/>
  <c r="F605" i="7"/>
  <c r="F606" i="7"/>
  <c r="F607" i="7"/>
  <c r="F608" i="7"/>
  <c r="F609" i="7"/>
  <c r="F610" i="7"/>
  <c r="F611" i="7"/>
  <c r="F612" i="7"/>
  <c r="F613" i="7"/>
  <c r="F614" i="7"/>
  <c r="F615" i="7"/>
  <c r="F616" i="7"/>
  <c r="F617" i="7"/>
  <c r="F618" i="7"/>
  <c r="F619" i="7"/>
  <c r="F620" i="7"/>
  <c r="F621" i="7"/>
  <c r="F622" i="7"/>
  <c r="F623" i="7"/>
  <c r="F624" i="7"/>
  <c r="F625" i="7"/>
  <c r="F626" i="7"/>
  <c r="F627" i="7"/>
  <c r="F628" i="7"/>
  <c r="F629" i="7"/>
  <c r="F630" i="7"/>
  <c r="F631" i="7"/>
  <c r="F632" i="7"/>
  <c r="F633" i="7"/>
  <c r="F634" i="7"/>
  <c r="F635" i="7"/>
  <c r="F636" i="7"/>
  <c r="F637" i="7"/>
  <c r="F638" i="7"/>
  <c r="F639" i="7"/>
  <c r="F640" i="7"/>
  <c r="F641" i="7"/>
  <c r="F642" i="7"/>
  <c r="F643" i="7"/>
  <c r="F644" i="7"/>
  <c r="F645" i="7"/>
  <c r="F646" i="7"/>
  <c r="F647" i="7"/>
  <c r="F648" i="7"/>
  <c r="F649" i="7"/>
  <c r="F650" i="7"/>
  <c r="F651" i="7"/>
  <c r="F652" i="7"/>
  <c r="F653" i="7"/>
  <c r="F654" i="7"/>
  <c r="F655" i="7"/>
  <c r="F656" i="7"/>
  <c r="F657" i="7"/>
  <c r="F658" i="7"/>
  <c r="F659" i="7"/>
  <c r="F660" i="7"/>
  <c r="F661" i="7"/>
  <c r="F662" i="7"/>
  <c r="F663" i="7"/>
  <c r="F664" i="7"/>
  <c r="F665" i="7"/>
  <c r="F666" i="7"/>
  <c r="F667" i="7"/>
  <c r="F668" i="7"/>
  <c r="F669" i="7"/>
  <c r="F670" i="7"/>
  <c r="F671" i="7"/>
  <c r="F672" i="7"/>
  <c r="F673" i="7"/>
  <c r="F674" i="7"/>
  <c r="F675" i="7"/>
  <c r="F676" i="7"/>
  <c r="F677" i="7"/>
  <c r="F678" i="7"/>
  <c r="F679" i="7"/>
  <c r="F680" i="7"/>
  <c r="F681" i="7"/>
  <c r="F682" i="7"/>
  <c r="F683" i="7"/>
  <c r="F684" i="7"/>
  <c r="F685" i="7"/>
  <c r="F686" i="7"/>
  <c r="F687" i="7"/>
  <c r="F688" i="7"/>
  <c r="F689" i="7"/>
  <c r="F690" i="7"/>
  <c r="F691" i="7"/>
  <c r="F692" i="7"/>
  <c r="F693" i="7"/>
  <c r="F694" i="7"/>
  <c r="F695" i="7"/>
  <c r="F696" i="7"/>
  <c r="F697" i="7"/>
  <c r="F698" i="7"/>
  <c r="F699" i="7"/>
  <c r="F700" i="7"/>
  <c r="F701" i="7"/>
  <c r="F702" i="7"/>
  <c r="F703" i="7"/>
  <c r="F704" i="7"/>
  <c r="BC84" i="8" l="1"/>
  <c r="BC82" i="8"/>
  <c r="BC80" i="8"/>
  <c r="BR79" i="8"/>
  <c r="BQ70" i="8"/>
  <c r="BN60" i="8"/>
  <c r="BV55" i="8"/>
  <c r="BR55" i="8" s="1"/>
  <c r="BV54" i="8"/>
  <c r="BV53" i="8"/>
  <c r="BT53" i="8"/>
  <c r="BS53" i="8"/>
  <c r="AY44" i="8"/>
  <c r="AX44" i="8"/>
  <c r="BS43" i="8"/>
  <c r="BR43" i="8"/>
  <c r="BQ43" i="8"/>
  <c r="BP43" i="8"/>
  <c r="BO43" i="8"/>
  <c r="BN43" i="8"/>
  <c r="BM43" i="8"/>
  <c r="BS40" i="8"/>
  <c r="AY39" i="8"/>
  <c r="AX39" i="8"/>
  <c r="AY34" i="8"/>
  <c r="AX34" i="8"/>
  <c r="AY29" i="8"/>
  <c r="AX29" i="8"/>
  <c r="AY26" i="8"/>
  <c r="AX26" i="8"/>
  <c r="AY22" i="8"/>
  <c r="AX22" i="8"/>
  <c r="AY17" i="8"/>
  <c r="AX17" i="8"/>
  <c r="AY14" i="8"/>
  <c r="AX14" i="8"/>
  <c r="AM14" i="8"/>
  <c r="AL14" i="8"/>
  <c r="AK14" i="8"/>
  <c r="AJ14" i="8"/>
  <c r="AI14" i="8"/>
  <c r="AH14" i="8"/>
  <c r="AG14" i="8"/>
  <c r="AF14" i="8"/>
  <c r="AE14" i="8"/>
  <c r="AD14" i="8"/>
  <c r="AC14" i="8"/>
  <c r="AP14" i="8" l="1"/>
  <c r="AQ14" i="8"/>
  <c r="AR14" i="8"/>
  <c r="AS14" i="8"/>
  <c r="AT14" i="8"/>
  <c r="AO14" i="8"/>
  <c r="AN14" i="8"/>
  <c r="BS55" i="8"/>
  <c r="BS54" i="8" s="1"/>
  <c r="BR54" i="8" s="1"/>
  <c r="BR56" i="8" s="1"/>
  <c r="AX40" i="8" l="1"/>
  <c r="AY42" i="8"/>
  <c r="AY23" i="8"/>
  <c r="AY37" i="8"/>
  <c r="AY43" i="8"/>
  <c r="AY31" i="8"/>
  <c r="AY36" i="8"/>
  <c r="AY28" i="8"/>
  <c r="AX35" i="8"/>
  <c r="AX33" i="8"/>
  <c r="AQ43" i="8"/>
  <c r="AX25" i="8" s="1"/>
  <c r="AZ26" i="8" s="1"/>
  <c r="BK14" i="8" s="1"/>
  <c r="BO14" i="8" s="1"/>
  <c r="AY33" i="8"/>
  <c r="AP43" i="8"/>
  <c r="AY13" i="8" s="1"/>
  <c r="BA14" i="8" s="1"/>
  <c r="BK19" i="8" s="1"/>
  <c r="BQ19" i="8" s="1"/>
  <c r="AX45" i="8"/>
  <c r="AY20" i="8"/>
  <c r="AX36" i="8"/>
  <c r="AY40" i="8"/>
  <c r="AY38" i="8"/>
  <c r="AX41" i="8"/>
  <c r="AT43" i="8"/>
  <c r="AY46" i="8"/>
  <c r="AY32" i="8"/>
  <c r="AX43" i="8"/>
  <c r="AY21" i="8"/>
  <c r="AX32" i="8"/>
  <c r="AY19" i="8"/>
  <c r="AS43" i="8"/>
  <c r="AX28" i="8"/>
  <c r="AY30" i="8"/>
  <c r="AY15" i="8"/>
  <c r="AX37" i="8"/>
  <c r="AY41" i="8"/>
  <c r="AY27" i="8"/>
  <c r="AY16" i="8"/>
  <c r="AY18" i="8"/>
  <c r="AY24" i="8"/>
  <c r="AX42" i="8"/>
  <c r="AY45" i="8"/>
  <c r="AX30" i="8"/>
  <c r="AX31" i="8"/>
  <c r="AX38" i="8"/>
  <c r="AY35" i="8"/>
  <c r="AX46" i="8"/>
  <c r="AR43" i="8"/>
  <c r="AY25" i="8" s="1"/>
  <c r="BA26" i="8" s="1"/>
  <c r="BK22" i="8" s="1"/>
  <c r="BO22" i="8" s="1"/>
  <c r="AX27" i="8"/>
  <c r="BK57" i="8"/>
  <c r="BK56" i="8"/>
  <c r="BK55" i="8"/>
  <c r="BK54" i="8"/>
  <c r="BK53" i="8"/>
  <c r="AX18" i="8"/>
  <c r="AX24" i="8"/>
  <c r="AX16" i="8"/>
  <c r="AX20" i="8"/>
  <c r="AX19" i="8"/>
  <c r="AN43" i="8"/>
  <c r="AO43" i="8"/>
  <c r="AX13" i="8" s="1"/>
  <c r="AZ14" i="8" s="1"/>
  <c r="BK11" i="8" s="1"/>
  <c r="AX23" i="8"/>
  <c r="AX21" i="8"/>
  <c r="AX15" i="8"/>
  <c r="BA24" i="8" l="1"/>
  <c r="BA41" i="8"/>
  <c r="AZ41" i="8"/>
  <c r="BA39" i="8"/>
  <c r="AZ46" i="8"/>
  <c r="BP19" i="8"/>
  <c r="AZ44" i="8"/>
  <c r="BA31" i="8"/>
  <c r="BM14" i="8"/>
  <c r="BN14" i="8"/>
  <c r="AZ34" i="8"/>
  <c r="BA44" i="8"/>
  <c r="BA36" i="8"/>
  <c r="AZ24" i="8"/>
  <c r="AZ36" i="8"/>
  <c r="AZ39" i="8"/>
  <c r="AZ17" i="8"/>
  <c r="BA29" i="8"/>
  <c r="BA22" i="8"/>
  <c r="BA17" i="8"/>
  <c r="BA34" i="8"/>
  <c r="BA46" i="8"/>
  <c r="BM22" i="8"/>
  <c r="BN22" i="8"/>
  <c r="AZ31" i="8"/>
  <c r="BA19" i="8"/>
  <c r="AZ29" i="8"/>
  <c r="BQ11" i="8"/>
  <c r="BP11" i="8"/>
  <c r="AZ12" i="8"/>
  <c r="BK10" i="8" s="1"/>
  <c r="BL10" i="8" s="1"/>
  <c r="AX12" i="8"/>
  <c r="AZ22" i="8"/>
  <c r="AZ19" i="8"/>
  <c r="BM53" i="8"/>
  <c r="BL53" i="8"/>
  <c r="BM54" i="8"/>
  <c r="BL54" i="8"/>
  <c r="BM55" i="8"/>
  <c r="BL55" i="8"/>
  <c r="BM56" i="8"/>
  <c r="BL56" i="8"/>
  <c r="BM57" i="8"/>
  <c r="BL57" i="8"/>
  <c r="BK13" i="8" l="1"/>
  <c r="BK25" i="8"/>
  <c r="BS25" i="8" s="1"/>
  <c r="BK17" i="8"/>
  <c r="BS17" i="8" s="1"/>
  <c r="BK18" i="8"/>
  <c r="BR18" i="8" s="1"/>
  <c r="BR30" i="8" s="1"/>
  <c r="BK15" i="8"/>
  <c r="BS15" i="8" s="1"/>
  <c r="BK26" i="8"/>
  <c r="BR26" i="8" s="1"/>
  <c r="BK20" i="8"/>
  <c r="BQ20" i="8" s="1"/>
  <c r="BK16" i="8"/>
  <c r="BO16" i="8" s="1"/>
  <c r="BK21" i="8"/>
  <c r="BK24" i="8"/>
  <c r="BM24" i="8" s="1"/>
  <c r="BK23" i="8"/>
  <c r="BN23" i="8" s="1"/>
  <c r="BN31" i="8" s="1"/>
  <c r="BK12" i="8"/>
  <c r="BP12" i="8" s="1"/>
  <c r="BO57" i="8"/>
  <c r="BN57" i="8"/>
  <c r="BO56" i="8"/>
  <c r="BN56" i="8"/>
  <c r="BO55" i="8"/>
  <c r="BN55" i="8"/>
  <c r="BO54" i="8"/>
  <c r="BN54" i="8"/>
  <c r="BO53" i="8"/>
  <c r="BN53" i="8"/>
  <c r="BL46" i="8"/>
  <c r="CF6" i="8" s="1"/>
  <c r="BL30" i="8"/>
  <c r="BL32" i="8" s="1"/>
  <c r="BM15" i="8" l="1"/>
  <c r="BS18" i="8"/>
  <c r="BN15" i="8"/>
  <c r="BN30" i="8" s="1"/>
  <c r="BN49" i="8" s="1"/>
  <c r="BN50" i="8" s="1"/>
  <c r="BM25" i="8"/>
  <c r="BR25" i="8"/>
  <c r="BR31" i="8" s="1"/>
  <c r="BQ15" i="8"/>
  <c r="BM17" i="8"/>
  <c r="BP15" i="8"/>
  <c r="BP30" i="8" s="1"/>
  <c r="BO15" i="8"/>
  <c r="BO30" i="8" s="1"/>
  <c r="BS26" i="8"/>
  <c r="BM16" i="8"/>
  <c r="BQ23" i="8"/>
  <c r="BQ31" i="8" s="1"/>
  <c r="BS23" i="8"/>
  <c r="BS20" i="8"/>
  <c r="BM20" i="8"/>
  <c r="BP20" i="8"/>
  <c r="BP31" i="8" s="1"/>
  <c r="BS12" i="8"/>
  <c r="BO23" i="8"/>
  <c r="BO24" i="8"/>
  <c r="BQ12" i="8"/>
  <c r="BM12" i="8"/>
  <c r="BM23" i="8"/>
  <c r="CG16" i="8"/>
  <c r="BM64" i="8"/>
  <c r="BM62" i="8"/>
  <c r="BM61" i="8"/>
  <c r="BM67" i="8"/>
  <c r="BM63" i="8"/>
  <c r="BQ103" i="8"/>
  <c r="BQ102" i="8"/>
  <c r="BQ104" i="8" s="1"/>
  <c r="BX31" i="8" s="1"/>
  <c r="BQ84" i="8"/>
  <c r="BR84" i="8" s="1"/>
  <c r="BP40" i="8" s="1"/>
  <c r="BQ83" i="8"/>
  <c r="BQ82" i="8"/>
  <c r="BQ80" i="8"/>
  <c r="BQ75" i="8"/>
  <c r="BP34" i="8" s="1"/>
  <c r="BQ74" i="8"/>
  <c r="BQ73" i="8"/>
  <c r="BQ71" i="8"/>
  <c r="CH16" i="8" l="1"/>
  <c r="B11" i="12"/>
  <c r="BS30" i="8"/>
  <c r="BN32" i="8"/>
  <c r="BQ30" i="8"/>
  <c r="BQ49" i="8" s="1"/>
  <c r="BQ50" i="8" s="1"/>
  <c r="BR49" i="8"/>
  <c r="BR50" i="8" s="1"/>
  <c r="BR32" i="8"/>
  <c r="BS31" i="8"/>
  <c r="BM30" i="8"/>
  <c r="BM31" i="8"/>
  <c r="BP32" i="8"/>
  <c r="BO31" i="8"/>
  <c r="BO49" i="8" s="1"/>
  <c r="BO50" i="8" s="1"/>
  <c r="BP49" i="8"/>
  <c r="BP50" i="8" s="1"/>
  <c r="CI16" i="8"/>
  <c r="BQ77" i="8"/>
  <c r="BQ76" i="8"/>
  <c r="BQ34" i="8" s="1"/>
  <c r="BQ72" i="8"/>
  <c r="BM34" i="8" s="1"/>
  <c r="CC6" i="8" s="1"/>
  <c r="BN34" i="8"/>
  <c r="BO34" i="8"/>
  <c r="BX8" i="8"/>
  <c r="BQ86" i="8"/>
  <c r="BR86" i="8" s="1"/>
  <c r="BR40" i="8" s="1"/>
  <c r="BQ85" i="8"/>
  <c r="BR85" i="8" s="1"/>
  <c r="BQ40" i="8" s="1"/>
  <c r="BQ81" i="8"/>
  <c r="BR81" i="8" s="1"/>
  <c r="BM40" i="8" s="1"/>
  <c r="CC10" i="8" s="1"/>
  <c r="BR80" i="8"/>
  <c r="BN40" i="8" s="1"/>
  <c r="BR82" i="8"/>
  <c r="BO40" i="8" s="1"/>
  <c r="BQ91" i="8"/>
  <c r="BQ90" i="8"/>
  <c r="BR83" i="8"/>
  <c r="BQ97" i="8"/>
  <c r="BQ96" i="8"/>
  <c r="BX16" i="8"/>
  <c r="BX4" i="8"/>
  <c r="BQ105" i="8"/>
  <c r="BR105" i="8" s="1"/>
  <c r="BX30" i="8" s="1"/>
  <c r="BO41" i="8" s="1"/>
  <c r="BN63" i="8"/>
  <c r="BO39" i="8"/>
  <c r="BN67" i="8"/>
  <c r="BS39" i="8"/>
  <c r="BM66" i="8"/>
  <c r="BM65" i="8"/>
  <c r="BN61" i="8"/>
  <c r="BN39" i="8"/>
  <c r="BN62" i="8"/>
  <c r="BM39" i="8"/>
  <c r="BN64" i="8"/>
  <c r="BP39" i="8"/>
  <c r="BS49" i="8" l="1"/>
  <c r="BS50" i="8" s="1"/>
  <c r="BQ32" i="8"/>
  <c r="BQ46" i="8" s="1"/>
  <c r="CL6" i="8" s="1"/>
  <c r="BM32" i="8"/>
  <c r="BM46" i="8" s="1"/>
  <c r="CG6" i="8" s="1"/>
  <c r="BS32" i="8"/>
  <c r="BM49" i="8"/>
  <c r="BM50" i="8" s="1"/>
  <c r="BO32" i="8"/>
  <c r="BO46" i="8" s="1"/>
  <c r="CI6" i="8" s="1"/>
  <c r="V6" i="12"/>
  <c r="V18" i="12"/>
  <c r="V30" i="12"/>
  <c r="V42" i="12"/>
  <c r="V54" i="12"/>
  <c r="V66" i="12"/>
  <c r="V78" i="12"/>
  <c r="V7" i="12"/>
  <c r="V19" i="12"/>
  <c r="V31" i="12"/>
  <c r="V43" i="12"/>
  <c r="V55" i="12"/>
  <c r="V67" i="12"/>
  <c r="V8" i="12"/>
  <c r="V20" i="12"/>
  <c r="V32" i="12"/>
  <c r="V44" i="12"/>
  <c r="V11" i="12"/>
  <c r="V23" i="12"/>
  <c r="V35" i="12"/>
  <c r="V47" i="12"/>
  <c r="V59" i="12"/>
  <c r="V71" i="12"/>
  <c r="V12" i="12"/>
  <c r="V24" i="12"/>
  <c r="V36" i="12"/>
  <c r="V48" i="12"/>
  <c r="V60" i="12"/>
  <c r="V72" i="12"/>
  <c r="V9" i="12"/>
  <c r="V28" i="12"/>
  <c r="V50" i="12"/>
  <c r="V68" i="12"/>
  <c r="V83" i="12"/>
  <c r="V95" i="12"/>
  <c r="V107" i="12"/>
  <c r="V119" i="12"/>
  <c r="V131" i="12"/>
  <c r="V143" i="12"/>
  <c r="V155" i="12"/>
  <c r="V167" i="12"/>
  <c r="V179" i="12"/>
  <c r="V191" i="12"/>
  <c r="V203" i="12"/>
  <c r="V215" i="12"/>
  <c r="V227" i="12"/>
  <c r="V239" i="12"/>
  <c r="V251" i="12"/>
  <c r="V263" i="12"/>
  <c r="V275" i="12"/>
  <c r="V287" i="12"/>
  <c r="V299" i="12"/>
  <c r="V311" i="12"/>
  <c r="V323" i="12"/>
  <c r="V335" i="12"/>
  <c r="V347" i="12"/>
  <c r="V359" i="12"/>
  <c r="V371" i="12"/>
  <c r="V383" i="12"/>
  <c r="V395" i="12"/>
  <c r="V407" i="12"/>
  <c r="V419" i="12"/>
  <c r="V431" i="12"/>
  <c r="V443" i="12"/>
  <c r="V455" i="12"/>
  <c r="V467" i="12"/>
  <c r="V479" i="12"/>
  <c r="V491" i="12"/>
  <c r="V503" i="12"/>
  <c r="V515" i="12"/>
  <c r="V527" i="12"/>
  <c r="V539" i="12"/>
  <c r="V551" i="12"/>
  <c r="V563" i="12"/>
  <c r="V575" i="12"/>
  <c r="V587" i="12"/>
  <c r="V599" i="12"/>
  <c r="V611" i="12"/>
  <c r="V623" i="12"/>
  <c r="V635" i="12"/>
  <c r="V647" i="12"/>
  <c r="V659" i="12"/>
  <c r="V671" i="12"/>
  <c r="V683" i="12"/>
  <c r="V695" i="12"/>
  <c r="V10" i="12"/>
  <c r="V29" i="12"/>
  <c r="V51" i="12"/>
  <c r="V69" i="12"/>
  <c r="V84" i="12"/>
  <c r="V96" i="12"/>
  <c r="V108" i="12"/>
  <c r="V120" i="12"/>
  <c r="V132" i="12"/>
  <c r="V144" i="12"/>
  <c r="V156" i="12"/>
  <c r="V168" i="12"/>
  <c r="V180" i="12"/>
  <c r="V192" i="12"/>
  <c r="V204" i="12"/>
  <c r="V216" i="12"/>
  <c r="V228" i="12"/>
  <c r="V240" i="12"/>
  <c r="V252" i="12"/>
  <c r="V264" i="12"/>
  <c r="V276" i="12"/>
  <c r="V288" i="12"/>
  <c r="V300" i="12"/>
  <c r="V312" i="12"/>
  <c r="V324" i="12"/>
  <c r="V336" i="12"/>
  <c r="V348" i="12"/>
  <c r="V360" i="12"/>
  <c r="V372" i="12"/>
  <c r="V384" i="12"/>
  <c r="V396" i="12"/>
  <c r="V408" i="12"/>
  <c r="V420" i="12"/>
  <c r="V432" i="12"/>
  <c r="V444" i="12"/>
  <c r="V456" i="12"/>
  <c r="V468" i="12"/>
  <c r="V480" i="12"/>
  <c r="V492" i="12"/>
  <c r="V504" i="12"/>
  <c r="V516" i="12"/>
  <c r="V528" i="12"/>
  <c r="V540" i="12"/>
  <c r="V552" i="12"/>
  <c r="V564" i="12"/>
  <c r="V576" i="12"/>
  <c r="V588" i="12"/>
  <c r="V600" i="12"/>
  <c r="V612" i="12"/>
  <c r="V624" i="12"/>
  <c r="V636" i="12"/>
  <c r="V648" i="12"/>
  <c r="V660" i="12"/>
  <c r="V672" i="12"/>
  <c r="V684" i="12"/>
  <c r="V696" i="12"/>
  <c r="V13" i="12"/>
  <c r="V33" i="12"/>
  <c r="V52" i="12"/>
  <c r="V70" i="12"/>
  <c r="V85" i="12"/>
  <c r="V97" i="12"/>
  <c r="V109" i="12"/>
  <c r="V121" i="12"/>
  <c r="V133" i="12"/>
  <c r="V145" i="12"/>
  <c r="V157" i="12"/>
  <c r="V169" i="12"/>
  <c r="V181" i="12"/>
  <c r="V193" i="12"/>
  <c r="V205" i="12"/>
  <c r="V217" i="12"/>
  <c r="V229" i="12"/>
  <c r="V241" i="12"/>
  <c r="V253" i="12"/>
  <c r="V265" i="12"/>
  <c r="V277" i="12"/>
  <c r="V289" i="12"/>
  <c r="V301" i="12"/>
  <c r="V313" i="12"/>
  <c r="V325" i="12"/>
  <c r="V337" i="12"/>
  <c r="V349" i="12"/>
  <c r="V361" i="12"/>
  <c r="V373" i="12"/>
  <c r="V385" i="12"/>
  <c r="V397" i="12"/>
  <c r="V409" i="12"/>
  <c r="V421" i="12"/>
  <c r="V433" i="12"/>
  <c r="V445" i="12"/>
  <c r="V457" i="12"/>
  <c r="V469" i="12"/>
  <c r="V481" i="12"/>
  <c r="V493" i="12"/>
  <c r="V505" i="12"/>
  <c r="V517" i="12"/>
  <c r="V529" i="12"/>
  <c r="V541" i="12"/>
  <c r="V553" i="12"/>
  <c r="V565" i="12"/>
  <c r="V577" i="12"/>
  <c r="V589" i="12"/>
  <c r="V601" i="12"/>
  <c r="V613" i="12"/>
  <c r="V625" i="12"/>
  <c r="V637" i="12"/>
  <c r="V649" i="12"/>
  <c r="V661" i="12"/>
  <c r="V673" i="12"/>
  <c r="V14" i="12"/>
  <c r="V34" i="12"/>
  <c r="V53" i="12"/>
  <c r="V73" i="12"/>
  <c r="V86" i="12"/>
  <c r="V98" i="12"/>
  <c r="V110" i="12"/>
  <c r="V122" i="12"/>
  <c r="V134" i="12"/>
  <c r="V15" i="12"/>
  <c r="V37" i="12"/>
  <c r="V56" i="12"/>
  <c r="V74" i="12"/>
  <c r="V87" i="12"/>
  <c r="V99" i="12"/>
  <c r="V111" i="12"/>
  <c r="V123" i="12"/>
  <c r="V135" i="12"/>
  <c r="V16" i="12"/>
  <c r="V38" i="12"/>
  <c r="V57" i="12"/>
  <c r="V75" i="12"/>
  <c r="V88" i="12"/>
  <c r="V100" i="12"/>
  <c r="V112" i="12"/>
  <c r="V124" i="12"/>
  <c r="V136" i="12"/>
  <c r="V148" i="12"/>
  <c r="V160" i="12"/>
  <c r="V172" i="12"/>
  <c r="V184" i="12"/>
  <c r="V196" i="12"/>
  <c r="V208" i="12"/>
  <c r="V220" i="12"/>
  <c r="V232" i="12"/>
  <c r="V244" i="12"/>
  <c r="V256" i="12"/>
  <c r="V268" i="12"/>
  <c r="V280" i="12"/>
  <c r="V292" i="12"/>
  <c r="V304" i="12"/>
  <c r="V316" i="12"/>
  <c r="V328" i="12"/>
  <c r="V340" i="12"/>
  <c r="V352" i="12"/>
  <c r="V364" i="12"/>
  <c r="V376" i="12"/>
  <c r="V388" i="12"/>
  <c r="V400" i="12"/>
  <c r="V412" i="12"/>
  <c r="V424" i="12"/>
  <c r="V436" i="12"/>
  <c r="V448" i="12"/>
  <c r="V460" i="12"/>
  <c r="V472" i="12"/>
  <c r="V484" i="12"/>
  <c r="V496" i="12"/>
  <c r="V508" i="12"/>
  <c r="V520" i="12"/>
  <c r="V532" i="12"/>
  <c r="V544" i="12"/>
  <c r="V556" i="12"/>
  <c r="V568" i="12"/>
  <c r="V580" i="12"/>
  <c r="V592" i="12"/>
  <c r="V604" i="12"/>
  <c r="V616" i="12"/>
  <c r="V628" i="12"/>
  <c r="V640" i="12"/>
  <c r="V652" i="12"/>
  <c r="V664" i="12"/>
  <c r="V676" i="12"/>
  <c r="V688" i="12"/>
  <c r="V17" i="12"/>
  <c r="V39" i="12"/>
  <c r="V58" i="12"/>
  <c r="V76" i="12"/>
  <c r="V89" i="12"/>
  <c r="V101" i="12"/>
  <c r="V113" i="12"/>
  <c r="V125" i="12"/>
  <c r="V137" i="12"/>
  <c r="V149" i="12"/>
  <c r="V161" i="12"/>
  <c r="V173" i="12"/>
  <c r="V185" i="12"/>
  <c r="V197" i="12"/>
  <c r="V209" i="12"/>
  <c r="V221" i="12"/>
  <c r="V233" i="12"/>
  <c r="V245" i="12"/>
  <c r="V257" i="12"/>
  <c r="V269" i="12"/>
  <c r="V281" i="12"/>
  <c r="V293" i="12"/>
  <c r="V305" i="12"/>
  <c r="V317" i="12"/>
  <c r="V329" i="12"/>
  <c r="V341" i="12"/>
  <c r="V353" i="12"/>
  <c r="V365" i="12"/>
  <c r="V377" i="12"/>
  <c r="V389" i="12"/>
  <c r="V401" i="12"/>
  <c r="V413" i="12"/>
  <c r="V425" i="12"/>
  <c r="V437" i="12"/>
  <c r="V449" i="12"/>
  <c r="V461" i="12"/>
  <c r="V473" i="12"/>
  <c r="V485" i="12"/>
  <c r="V497" i="12"/>
  <c r="V509" i="12"/>
  <c r="V521" i="12"/>
  <c r="V533" i="12"/>
  <c r="V545" i="12"/>
  <c r="V557" i="12"/>
  <c r="V569" i="12"/>
  <c r="V581" i="12"/>
  <c r="V593" i="12"/>
  <c r="V605" i="12"/>
  <c r="V617" i="12"/>
  <c r="V629" i="12"/>
  <c r="V641" i="12"/>
  <c r="V653" i="12"/>
  <c r="V665" i="12"/>
  <c r="V677" i="12"/>
  <c r="V689" i="12"/>
  <c r="V21" i="12"/>
  <c r="V40" i="12"/>
  <c r="V61" i="12"/>
  <c r="V77" i="12"/>
  <c r="V90" i="12"/>
  <c r="V102" i="12"/>
  <c r="V114" i="12"/>
  <c r="V126" i="12"/>
  <c r="V138" i="12"/>
  <c r="V150" i="12"/>
  <c r="V162" i="12"/>
  <c r="V174" i="12"/>
  <c r="V186" i="12"/>
  <c r="V198" i="12"/>
  <c r="V210" i="12"/>
  <c r="V222" i="12"/>
  <c r="V234" i="12"/>
  <c r="V246" i="12"/>
  <c r="V258" i="12"/>
  <c r="V270" i="12"/>
  <c r="V282" i="12"/>
  <c r="V294" i="12"/>
  <c r="V306" i="12"/>
  <c r="V318" i="12"/>
  <c r="V330" i="12"/>
  <c r="V342" i="12"/>
  <c r="V354" i="12"/>
  <c r="V366" i="12"/>
  <c r="V378" i="12"/>
  <c r="V390" i="12"/>
  <c r="V402" i="12"/>
  <c r="V414" i="12"/>
  <c r="V426" i="12"/>
  <c r="V438" i="12"/>
  <c r="V450" i="12"/>
  <c r="V462" i="12"/>
  <c r="V474" i="12"/>
  <c r="V486" i="12"/>
  <c r="V498" i="12"/>
  <c r="V510" i="12"/>
  <c r="V522" i="12"/>
  <c r="V534" i="12"/>
  <c r="V546" i="12"/>
  <c r="V558" i="12"/>
  <c r="V570" i="12"/>
  <c r="V582" i="12"/>
  <c r="V594" i="12"/>
  <c r="V606" i="12"/>
  <c r="V618" i="12"/>
  <c r="V630" i="12"/>
  <c r="V642" i="12"/>
  <c r="V654" i="12"/>
  <c r="V666" i="12"/>
  <c r="V678" i="12"/>
  <c r="V690" i="12"/>
  <c r="V2" i="12"/>
  <c r="V22" i="12"/>
  <c r="V41" i="12"/>
  <c r="V62" i="12"/>
  <c r="V79" i="12"/>
  <c r="V91" i="12"/>
  <c r="V103" i="12"/>
  <c r="V115" i="12"/>
  <c r="V127" i="12"/>
  <c r="V139" i="12"/>
  <c r="V4" i="12"/>
  <c r="V81" i="12"/>
  <c r="V129" i="12"/>
  <c r="V159" i="12"/>
  <c r="V183" i="12"/>
  <c r="V207" i="12"/>
  <c r="V231" i="12"/>
  <c r="V255" i="12"/>
  <c r="V279" i="12"/>
  <c r="V303" i="12"/>
  <c r="V327" i="12"/>
  <c r="V351" i="12"/>
  <c r="V375" i="12"/>
  <c r="V399" i="12"/>
  <c r="V423" i="12"/>
  <c r="V447" i="12"/>
  <c r="V471" i="12"/>
  <c r="V495" i="12"/>
  <c r="V519" i="12"/>
  <c r="V543" i="12"/>
  <c r="V567" i="12"/>
  <c r="V591" i="12"/>
  <c r="V615" i="12"/>
  <c r="V639" i="12"/>
  <c r="V663" i="12"/>
  <c r="V686" i="12"/>
  <c r="V5" i="12"/>
  <c r="V82" i="12"/>
  <c r="V130" i="12"/>
  <c r="V163" i="12"/>
  <c r="V187" i="12"/>
  <c r="V211" i="12"/>
  <c r="V235" i="12"/>
  <c r="V259" i="12"/>
  <c r="V283" i="12"/>
  <c r="V307" i="12"/>
  <c r="V331" i="12"/>
  <c r="V355" i="12"/>
  <c r="V379" i="12"/>
  <c r="V403" i="12"/>
  <c r="V427" i="12"/>
  <c r="V451" i="12"/>
  <c r="V475" i="12"/>
  <c r="V499" i="12"/>
  <c r="V523" i="12"/>
  <c r="V547" i="12"/>
  <c r="V571" i="12"/>
  <c r="V595" i="12"/>
  <c r="V619" i="12"/>
  <c r="V643" i="12"/>
  <c r="V667" i="12"/>
  <c r="V687" i="12"/>
  <c r="V25" i="12"/>
  <c r="V92" i="12"/>
  <c r="V140" i="12"/>
  <c r="V164" i="12"/>
  <c r="V188" i="12"/>
  <c r="V212" i="12"/>
  <c r="V236" i="12"/>
  <c r="V260" i="12"/>
  <c r="V284" i="12"/>
  <c r="V308" i="12"/>
  <c r="V332" i="12"/>
  <c r="V356" i="12"/>
  <c r="V380" i="12"/>
  <c r="V404" i="12"/>
  <c r="V428" i="12"/>
  <c r="V452" i="12"/>
  <c r="V476" i="12"/>
  <c r="V500" i="12"/>
  <c r="V524" i="12"/>
  <c r="V548" i="12"/>
  <c r="V572" i="12"/>
  <c r="V596" i="12"/>
  <c r="V620" i="12"/>
  <c r="V644" i="12"/>
  <c r="V668" i="12"/>
  <c r="V691" i="12"/>
  <c r="V26" i="12"/>
  <c r="V93" i="12"/>
  <c r="V141" i="12"/>
  <c r="V165" i="12"/>
  <c r="V189" i="12"/>
  <c r="V213" i="12"/>
  <c r="V237" i="12"/>
  <c r="V261" i="12"/>
  <c r="V285" i="12"/>
  <c r="V309" i="12"/>
  <c r="V333" i="12"/>
  <c r="V357" i="12"/>
  <c r="V381" i="12"/>
  <c r="V405" i="12"/>
  <c r="V429" i="12"/>
  <c r="V453" i="12"/>
  <c r="V477" i="12"/>
  <c r="V501" i="12"/>
  <c r="V525" i="12"/>
  <c r="V549" i="12"/>
  <c r="V573" i="12"/>
  <c r="V597" i="12"/>
  <c r="V621" i="12"/>
  <c r="V645" i="12"/>
  <c r="V669" i="12"/>
  <c r="V692" i="12"/>
  <c r="V27" i="12"/>
  <c r="V94" i="12"/>
  <c r="V142" i="12"/>
  <c r="V166" i="12"/>
  <c r="V190" i="12"/>
  <c r="V214" i="12"/>
  <c r="V238" i="12"/>
  <c r="V262" i="12"/>
  <c r="V286" i="12"/>
  <c r="V310" i="12"/>
  <c r="V334" i="12"/>
  <c r="V358" i="12"/>
  <c r="V382" i="12"/>
  <c r="V406" i="12"/>
  <c r="V430" i="12"/>
  <c r="V454" i="12"/>
  <c r="V478" i="12"/>
  <c r="V502" i="12"/>
  <c r="V526" i="12"/>
  <c r="V550" i="12"/>
  <c r="V574" i="12"/>
  <c r="V598" i="12"/>
  <c r="V622" i="12"/>
  <c r="V646" i="12"/>
  <c r="V670" i="12"/>
  <c r="V693" i="12"/>
  <c r="V45" i="12"/>
  <c r="V104" i="12"/>
  <c r="V146" i="12"/>
  <c r="V170" i="12"/>
  <c r="V194" i="12"/>
  <c r="V218" i="12"/>
  <c r="V242" i="12"/>
  <c r="V266" i="12"/>
  <c r="V290" i="12"/>
  <c r="V314" i="12"/>
  <c r="V338" i="12"/>
  <c r="V362" i="12"/>
  <c r="V386" i="12"/>
  <c r="V410" i="12"/>
  <c r="V434" i="12"/>
  <c r="V458" i="12"/>
  <c r="V482" i="12"/>
  <c r="V506" i="12"/>
  <c r="V530" i="12"/>
  <c r="V554" i="12"/>
  <c r="V578" i="12"/>
  <c r="V602" i="12"/>
  <c r="V626" i="12"/>
  <c r="V650" i="12"/>
  <c r="V674" i="12"/>
  <c r="V694" i="12"/>
  <c r="V46" i="12"/>
  <c r="V105" i="12"/>
  <c r="V147" i="12"/>
  <c r="V171" i="12"/>
  <c r="V195" i="12"/>
  <c r="V219" i="12"/>
  <c r="V243" i="12"/>
  <c r="V267" i="12"/>
  <c r="V291" i="12"/>
  <c r="V315" i="12"/>
  <c r="V339" i="12"/>
  <c r="V363" i="12"/>
  <c r="V387" i="12"/>
  <c r="V411" i="12"/>
  <c r="V435" i="12"/>
  <c r="V459" i="12"/>
  <c r="V483" i="12"/>
  <c r="V507" i="12"/>
  <c r="V531" i="12"/>
  <c r="V555" i="12"/>
  <c r="V579" i="12"/>
  <c r="V603" i="12"/>
  <c r="V627" i="12"/>
  <c r="V651" i="12"/>
  <c r="V675" i="12"/>
  <c r="V697" i="12"/>
  <c r="V49" i="12"/>
  <c r="V106" i="12"/>
  <c r="V151" i="12"/>
  <c r="V175" i="12"/>
  <c r="V199" i="12"/>
  <c r="V223" i="12"/>
  <c r="V247" i="12"/>
  <c r="V271" i="12"/>
  <c r="V295" i="12"/>
  <c r="V319" i="12"/>
  <c r="V343" i="12"/>
  <c r="V367" i="12"/>
  <c r="V391" i="12"/>
  <c r="V415" i="12"/>
  <c r="V439" i="12"/>
  <c r="V463" i="12"/>
  <c r="V487" i="12"/>
  <c r="V511" i="12"/>
  <c r="V535" i="12"/>
  <c r="V559" i="12"/>
  <c r="V583" i="12"/>
  <c r="V607" i="12"/>
  <c r="V631" i="12"/>
  <c r="V655" i="12"/>
  <c r="V679" i="12"/>
  <c r="V64" i="12"/>
  <c r="V117" i="12"/>
  <c r="V153" i="12"/>
  <c r="V177" i="12"/>
  <c r="V201" i="12"/>
  <c r="V225" i="12"/>
  <c r="V249" i="12"/>
  <c r="V273" i="12"/>
  <c r="V297" i="12"/>
  <c r="V321" i="12"/>
  <c r="V345" i="12"/>
  <c r="V369" i="12"/>
  <c r="V393" i="12"/>
  <c r="V417" i="12"/>
  <c r="V441" i="12"/>
  <c r="V465" i="12"/>
  <c r="V489" i="12"/>
  <c r="V513" i="12"/>
  <c r="V537" i="12"/>
  <c r="V561" i="12"/>
  <c r="V585" i="12"/>
  <c r="V609" i="12"/>
  <c r="V633" i="12"/>
  <c r="V657" i="12"/>
  <c r="V681" i="12"/>
  <c r="V118" i="12"/>
  <c r="V226" i="12"/>
  <c r="V322" i="12"/>
  <c r="V418" i="12"/>
  <c r="V514" i="12"/>
  <c r="V610" i="12"/>
  <c r="V128" i="12"/>
  <c r="V230" i="12"/>
  <c r="V326" i="12"/>
  <c r="V422" i="12"/>
  <c r="V518" i="12"/>
  <c r="V614" i="12"/>
  <c r="V152" i="12"/>
  <c r="V248" i="12"/>
  <c r="V344" i="12"/>
  <c r="V440" i="12"/>
  <c r="V536" i="12"/>
  <c r="V632" i="12"/>
  <c r="V154" i="12"/>
  <c r="V250" i="12"/>
  <c r="V346" i="12"/>
  <c r="V442" i="12"/>
  <c r="V538" i="12"/>
  <c r="V634" i="12"/>
  <c r="V158" i="12"/>
  <c r="V254" i="12"/>
  <c r="V350" i="12"/>
  <c r="V446" i="12"/>
  <c r="V542" i="12"/>
  <c r="V638" i="12"/>
  <c r="V176" i="12"/>
  <c r="V272" i="12"/>
  <c r="V368" i="12"/>
  <c r="V464" i="12"/>
  <c r="V560" i="12"/>
  <c r="V656" i="12"/>
  <c r="V178" i="12"/>
  <c r="V274" i="12"/>
  <c r="V370" i="12"/>
  <c r="V466" i="12"/>
  <c r="V562" i="12"/>
  <c r="V658" i="12"/>
  <c r="V3" i="12"/>
  <c r="V182" i="12"/>
  <c r="V278" i="12"/>
  <c r="V374" i="12"/>
  <c r="V470" i="12"/>
  <c r="V566" i="12"/>
  <c r="V662" i="12"/>
  <c r="V63" i="12"/>
  <c r="V200" i="12"/>
  <c r="V296" i="12"/>
  <c r="V392" i="12"/>
  <c r="V488" i="12"/>
  <c r="V584" i="12"/>
  <c r="V680" i="12"/>
  <c r="V398" i="12"/>
  <c r="V416" i="12"/>
  <c r="V65" i="12"/>
  <c r="V490" i="12"/>
  <c r="V80" i="12"/>
  <c r="V494" i="12"/>
  <c r="V116" i="12"/>
  <c r="V512" i="12"/>
  <c r="V202" i="12"/>
  <c r="V586" i="12"/>
  <c r="V206" i="12"/>
  <c r="V590" i="12"/>
  <c r="V224" i="12"/>
  <c r="V608" i="12"/>
  <c r="V298" i="12"/>
  <c r="V682" i="12"/>
  <c r="V320" i="12"/>
  <c r="V394" i="12"/>
  <c r="V685" i="12"/>
  <c r="V302" i="12"/>
  <c r="C11" i="12"/>
  <c r="BX3" i="8"/>
  <c r="BM44" i="8"/>
  <c r="BM45" i="8" s="1"/>
  <c r="CG7" i="8" s="1"/>
  <c r="BX27" i="8"/>
  <c r="CC12" i="8"/>
  <c r="CC8" i="8"/>
  <c r="BN65" i="8"/>
  <c r="BQ39" i="8"/>
  <c r="BQ44" i="8" s="1"/>
  <c r="BQ45" i="8" s="1"/>
  <c r="CL7" i="8" s="1"/>
  <c r="BN66" i="8"/>
  <c r="BR39" i="8"/>
  <c r="BR44" i="8" s="1"/>
  <c r="BR45" i="8" s="1"/>
  <c r="CN7" i="8" s="1"/>
  <c r="BO44" i="8"/>
  <c r="BO45" i="8" s="1"/>
  <c r="CI7" i="8" s="1"/>
  <c r="BX28" i="8"/>
  <c r="BQ99" i="8"/>
  <c r="BR99" i="8" s="1"/>
  <c r="BX19" i="8" s="1"/>
  <c r="BX21" i="8" s="1"/>
  <c r="BP41" i="8" s="1"/>
  <c r="BP44" i="8" s="1"/>
  <c r="BQ98" i="8"/>
  <c r="BX20" i="8" s="1"/>
  <c r="BX22" i="8" s="1"/>
  <c r="BX23" i="8" s="1"/>
  <c r="BP35" i="8" s="1"/>
  <c r="BP46" i="8" s="1"/>
  <c r="CK6" i="8" s="1"/>
  <c r="BQ93" i="8"/>
  <c r="BR93" i="8" s="1"/>
  <c r="BX6" i="8" s="1"/>
  <c r="BX9" i="8" s="1"/>
  <c r="BN41" i="8" s="1"/>
  <c r="BS34" i="8"/>
  <c r="BR34" i="8"/>
  <c r="BR46" i="8" s="1"/>
  <c r="CN6" i="8" s="1"/>
  <c r="BQ92" i="8" l="1"/>
  <c r="BX7" i="8" s="1"/>
  <c r="BX10" i="8" s="1"/>
  <c r="BX11" i="8" s="1"/>
  <c r="BS35" i="8" s="1"/>
  <c r="BS46" i="8" s="1"/>
  <c r="CO6" i="8" s="1"/>
  <c r="BS41" i="8"/>
  <c r="BS44" i="8" s="1"/>
  <c r="BS45" i="8" s="1"/>
  <c r="CO7" i="8" s="1"/>
  <c r="BN44" i="8"/>
  <c r="CG18" i="8"/>
  <c r="B13" i="12" s="1"/>
  <c r="CG14" i="8"/>
  <c r="B9" i="12" s="1"/>
  <c r="BP45" i="8"/>
  <c r="CC20" i="8"/>
  <c r="CM7" i="8" s="1"/>
  <c r="BX29" i="8"/>
  <c r="BX15" i="8"/>
  <c r="BX18" i="8" s="1"/>
  <c r="BX5" i="8"/>
  <c r="BN35" i="8" l="1"/>
  <c r="BN46" i="8" s="1"/>
  <c r="CH6" i="8" s="1"/>
  <c r="CK17" i="8" s="1"/>
  <c r="O2" i="12" s="1"/>
  <c r="CH14" i="8"/>
  <c r="CI14" i="8"/>
  <c r="CH18" i="8"/>
  <c r="CI18" i="8"/>
  <c r="CC18" i="8"/>
  <c r="CM6" i="8" s="1"/>
  <c r="CK7" i="8"/>
  <c r="BN45" i="8"/>
  <c r="CC16" i="8"/>
  <c r="CJ7" i="8" s="1"/>
  <c r="CG15" i="8" l="1"/>
  <c r="CG17" i="8"/>
  <c r="X10" i="12"/>
  <c r="X22" i="12"/>
  <c r="X34" i="12"/>
  <c r="X46" i="12"/>
  <c r="X58" i="12"/>
  <c r="X70" i="12"/>
  <c r="X82" i="12"/>
  <c r="X94" i="12"/>
  <c r="X106" i="12"/>
  <c r="X118" i="12"/>
  <c r="X130" i="12"/>
  <c r="X142" i="12"/>
  <c r="X154" i="12"/>
  <c r="X166" i="12"/>
  <c r="X178" i="12"/>
  <c r="X190" i="12"/>
  <c r="X9" i="12"/>
  <c r="X23" i="12"/>
  <c r="X36" i="12"/>
  <c r="X49" i="12"/>
  <c r="X62" i="12"/>
  <c r="X75" i="12"/>
  <c r="X88" i="12"/>
  <c r="X101" i="12"/>
  <c r="X114" i="12"/>
  <c r="X127" i="12"/>
  <c r="X140" i="12"/>
  <c r="X153" i="12"/>
  <c r="X167" i="12"/>
  <c r="X180" i="12"/>
  <c r="X193" i="12"/>
  <c r="X205" i="12"/>
  <c r="X217" i="12"/>
  <c r="X229" i="12"/>
  <c r="X241" i="12"/>
  <c r="X253" i="12"/>
  <c r="X265" i="12"/>
  <c r="X277" i="12"/>
  <c r="X289" i="12"/>
  <c r="X301" i="12"/>
  <c r="X313" i="12"/>
  <c r="X325" i="12"/>
  <c r="X337" i="12"/>
  <c r="X349" i="12"/>
  <c r="X361" i="12"/>
  <c r="X373" i="12"/>
  <c r="X385" i="12"/>
  <c r="X397" i="12"/>
  <c r="X409" i="12"/>
  <c r="X421" i="12"/>
  <c r="X433" i="12"/>
  <c r="X445" i="12"/>
  <c r="X457" i="12"/>
  <c r="X469" i="12"/>
  <c r="X481" i="12"/>
  <c r="X493" i="12"/>
  <c r="X11" i="12"/>
  <c r="X24" i="12"/>
  <c r="X37" i="12"/>
  <c r="X50" i="12"/>
  <c r="X63" i="12"/>
  <c r="X76" i="12"/>
  <c r="X89" i="12"/>
  <c r="X102" i="12"/>
  <c r="X115" i="12"/>
  <c r="X128" i="12"/>
  <c r="X141" i="12"/>
  <c r="X155" i="12"/>
  <c r="X168" i="12"/>
  <c r="X181" i="12"/>
  <c r="X194" i="12"/>
  <c r="X206" i="12"/>
  <c r="X218" i="12"/>
  <c r="X230" i="12"/>
  <c r="X242" i="12"/>
  <c r="X254" i="12"/>
  <c r="X266" i="12"/>
  <c r="X278" i="12"/>
  <c r="X290" i="12"/>
  <c r="X302" i="12"/>
  <c r="X314" i="12"/>
  <c r="X326" i="12"/>
  <c r="X338" i="12"/>
  <c r="X350" i="12"/>
  <c r="X362" i="12"/>
  <c r="X374" i="12"/>
  <c r="X386" i="12"/>
  <c r="X398" i="12"/>
  <c r="X410" i="12"/>
  <c r="X422" i="12"/>
  <c r="X434" i="12"/>
  <c r="X446" i="12"/>
  <c r="X458" i="12"/>
  <c r="X470" i="12"/>
  <c r="X482" i="12"/>
  <c r="X494" i="12"/>
  <c r="X506" i="12"/>
  <c r="X12" i="12"/>
  <c r="X25" i="12"/>
  <c r="X38" i="12"/>
  <c r="X51" i="12"/>
  <c r="X64" i="12"/>
  <c r="X77" i="12"/>
  <c r="X90" i="12"/>
  <c r="X103" i="12"/>
  <c r="X116" i="12"/>
  <c r="X129" i="12"/>
  <c r="X143" i="12"/>
  <c r="X156" i="12"/>
  <c r="X169" i="12"/>
  <c r="X182" i="12"/>
  <c r="X195" i="12"/>
  <c r="X207" i="12"/>
  <c r="X219" i="12"/>
  <c r="X231" i="12"/>
  <c r="X243" i="12"/>
  <c r="X255" i="12"/>
  <c r="X267" i="12"/>
  <c r="X279" i="12"/>
  <c r="X291" i="12"/>
  <c r="X303" i="12"/>
  <c r="X315" i="12"/>
  <c r="X327" i="12"/>
  <c r="X339" i="12"/>
  <c r="X351" i="12"/>
  <c r="X363" i="12"/>
  <c r="X375" i="12"/>
  <c r="X387" i="12"/>
  <c r="X399" i="12"/>
  <c r="X411" i="12"/>
  <c r="X423" i="12"/>
  <c r="X435" i="12"/>
  <c r="X447" i="12"/>
  <c r="X459" i="12"/>
  <c r="X2" i="12"/>
  <c r="X15" i="12"/>
  <c r="X28" i="12"/>
  <c r="X41" i="12"/>
  <c r="X54" i="12"/>
  <c r="X67" i="12"/>
  <c r="X80" i="12"/>
  <c r="X93" i="12"/>
  <c r="X107" i="12"/>
  <c r="X120" i="12"/>
  <c r="X133" i="12"/>
  <c r="X146" i="12"/>
  <c r="X159" i="12"/>
  <c r="X172" i="12"/>
  <c r="X185" i="12"/>
  <c r="X198" i="12"/>
  <c r="X210" i="12"/>
  <c r="X222" i="12"/>
  <c r="X234" i="12"/>
  <c r="X246" i="12"/>
  <c r="X258" i="12"/>
  <c r="X270" i="12"/>
  <c r="X282" i="12"/>
  <c r="X294" i="12"/>
  <c r="X306" i="12"/>
  <c r="X318" i="12"/>
  <c r="X330" i="12"/>
  <c r="X342" i="12"/>
  <c r="X354" i="12"/>
  <c r="X366" i="12"/>
  <c r="X378" i="12"/>
  <c r="X390" i="12"/>
  <c r="X402" i="12"/>
  <c r="X414" i="12"/>
  <c r="X426" i="12"/>
  <c r="X438" i="12"/>
  <c r="X450" i="12"/>
  <c r="X462" i="12"/>
  <c r="X474" i="12"/>
  <c r="X486" i="12"/>
  <c r="X498" i="12"/>
  <c r="X3" i="12"/>
  <c r="X16" i="12"/>
  <c r="X29" i="12"/>
  <c r="X42" i="12"/>
  <c r="X55" i="12"/>
  <c r="X68" i="12"/>
  <c r="X81" i="12"/>
  <c r="X95" i="12"/>
  <c r="X108" i="12"/>
  <c r="X121" i="12"/>
  <c r="X134" i="12"/>
  <c r="X147" i="12"/>
  <c r="X160" i="12"/>
  <c r="X173" i="12"/>
  <c r="X186" i="12"/>
  <c r="X199" i="12"/>
  <c r="X211" i="12"/>
  <c r="X223" i="12"/>
  <c r="X235" i="12"/>
  <c r="X247" i="12"/>
  <c r="X259" i="12"/>
  <c r="X271" i="12"/>
  <c r="X283" i="12"/>
  <c r="X295" i="12"/>
  <c r="X307" i="12"/>
  <c r="X319" i="12"/>
  <c r="X331" i="12"/>
  <c r="X343" i="12"/>
  <c r="X355" i="12"/>
  <c r="X367" i="12"/>
  <c r="X379" i="12"/>
  <c r="X391" i="12"/>
  <c r="X403" i="12"/>
  <c r="X415" i="12"/>
  <c r="X427" i="12"/>
  <c r="X439" i="12"/>
  <c r="X451" i="12"/>
  <c r="X463" i="12"/>
  <c r="X475" i="12"/>
  <c r="X487" i="12"/>
  <c r="X4" i="12"/>
  <c r="X17" i="12"/>
  <c r="X30" i="12"/>
  <c r="X43" i="12"/>
  <c r="X56" i="12"/>
  <c r="X69" i="12"/>
  <c r="X83" i="12"/>
  <c r="X96" i="12"/>
  <c r="X109" i="12"/>
  <c r="X122" i="12"/>
  <c r="X135" i="12"/>
  <c r="X148" i="12"/>
  <c r="X161" i="12"/>
  <c r="X174" i="12"/>
  <c r="X187" i="12"/>
  <c r="X200" i="12"/>
  <c r="X212" i="12"/>
  <c r="X224" i="12"/>
  <c r="X236" i="12"/>
  <c r="X248" i="12"/>
  <c r="X260" i="12"/>
  <c r="X272" i="12"/>
  <c r="X284" i="12"/>
  <c r="X296" i="12"/>
  <c r="X308" i="12"/>
  <c r="X320" i="12"/>
  <c r="X332" i="12"/>
  <c r="X344" i="12"/>
  <c r="X356" i="12"/>
  <c r="X368" i="12"/>
  <c r="X380" i="12"/>
  <c r="X392" i="12"/>
  <c r="X404" i="12"/>
  <c r="X416" i="12"/>
  <c r="X428" i="12"/>
  <c r="X13" i="12"/>
  <c r="X39" i="12"/>
  <c r="X65" i="12"/>
  <c r="X91" i="12"/>
  <c r="X117" i="12"/>
  <c r="X144" i="12"/>
  <c r="X170" i="12"/>
  <c r="X196" i="12"/>
  <c r="X220" i="12"/>
  <c r="X244" i="12"/>
  <c r="X268" i="12"/>
  <c r="X292" i="12"/>
  <c r="X316" i="12"/>
  <c r="X340" i="12"/>
  <c r="X364" i="12"/>
  <c r="X388" i="12"/>
  <c r="X412" i="12"/>
  <c r="X436" i="12"/>
  <c r="X455" i="12"/>
  <c r="X476" i="12"/>
  <c r="X492" i="12"/>
  <c r="X508" i="12"/>
  <c r="X520" i="12"/>
  <c r="X532" i="12"/>
  <c r="X544" i="12"/>
  <c r="X556" i="12"/>
  <c r="X568" i="12"/>
  <c r="X580" i="12"/>
  <c r="X592" i="12"/>
  <c r="X604" i="12"/>
  <c r="X616" i="12"/>
  <c r="X628" i="12"/>
  <c r="X640" i="12"/>
  <c r="X652" i="12"/>
  <c r="X664" i="12"/>
  <c r="X676" i="12"/>
  <c r="X688" i="12"/>
  <c r="X14" i="12"/>
  <c r="X40" i="12"/>
  <c r="X66" i="12"/>
  <c r="X92" i="12"/>
  <c r="X119" i="12"/>
  <c r="X145" i="12"/>
  <c r="X171" i="12"/>
  <c r="X197" i="12"/>
  <c r="X221" i="12"/>
  <c r="X245" i="12"/>
  <c r="X269" i="12"/>
  <c r="X293" i="12"/>
  <c r="X317" i="12"/>
  <c r="X341" i="12"/>
  <c r="X365" i="12"/>
  <c r="X389" i="12"/>
  <c r="X413" i="12"/>
  <c r="X437" i="12"/>
  <c r="X456" i="12"/>
  <c r="X477" i="12"/>
  <c r="X495" i="12"/>
  <c r="X509" i="12"/>
  <c r="X521" i="12"/>
  <c r="X533" i="12"/>
  <c r="X545" i="12"/>
  <c r="X557" i="12"/>
  <c r="X569" i="12"/>
  <c r="X581" i="12"/>
  <c r="X593" i="12"/>
  <c r="X605" i="12"/>
  <c r="X617" i="12"/>
  <c r="X629" i="12"/>
  <c r="X641" i="12"/>
  <c r="X653" i="12"/>
  <c r="X665" i="12"/>
  <c r="X677" i="12"/>
  <c r="X689" i="12"/>
  <c r="X18" i="12"/>
  <c r="X44" i="12"/>
  <c r="X71" i="12"/>
  <c r="X97" i="12"/>
  <c r="X123" i="12"/>
  <c r="X149" i="12"/>
  <c r="X175" i="12"/>
  <c r="X201" i="12"/>
  <c r="X225" i="12"/>
  <c r="X249" i="12"/>
  <c r="X273" i="12"/>
  <c r="X297" i="12"/>
  <c r="X321" i="12"/>
  <c r="X345" i="12"/>
  <c r="X369" i="12"/>
  <c r="X393" i="12"/>
  <c r="X417" i="12"/>
  <c r="X440" i="12"/>
  <c r="X460" i="12"/>
  <c r="X478" i="12"/>
  <c r="X496" i="12"/>
  <c r="X510" i="12"/>
  <c r="X522" i="12"/>
  <c r="X534" i="12"/>
  <c r="X546" i="12"/>
  <c r="X558" i="12"/>
  <c r="X570" i="12"/>
  <c r="X582" i="12"/>
  <c r="X594" i="12"/>
  <c r="X606" i="12"/>
  <c r="X618" i="12"/>
  <c r="X630" i="12"/>
  <c r="X642" i="12"/>
  <c r="X654" i="12"/>
  <c r="X666" i="12"/>
  <c r="X678" i="12"/>
  <c r="X690" i="12"/>
  <c r="X19" i="12"/>
  <c r="X45" i="12"/>
  <c r="X72" i="12"/>
  <c r="X98" i="12"/>
  <c r="X124" i="12"/>
  <c r="X150" i="12"/>
  <c r="X176" i="12"/>
  <c r="X202" i="12"/>
  <c r="X226" i="12"/>
  <c r="X250" i="12"/>
  <c r="X274" i="12"/>
  <c r="X298" i="12"/>
  <c r="X322" i="12"/>
  <c r="X346" i="12"/>
  <c r="X370" i="12"/>
  <c r="X394" i="12"/>
  <c r="X418" i="12"/>
  <c r="X441" i="12"/>
  <c r="X461" i="12"/>
  <c r="X479" i="12"/>
  <c r="X497" i="12"/>
  <c r="X511" i="12"/>
  <c r="X523" i="12"/>
  <c r="X535" i="12"/>
  <c r="X547" i="12"/>
  <c r="X559" i="12"/>
  <c r="X571" i="12"/>
  <c r="X583" i="12"/>
  <c r="X595" i="12"/>
  <c r="X607" i="12"/>
  <c r="X619" i="12"/>
  <c r="X631" i="12"/>
  <c r="X643" i="12"/>
  <c r="X655" i="12"/>
  <c r="X667" i="12"/>
  <c r="X679" i="12"/>
  <c r="X691" i="12"/>
  <c r="X20" i="12"/>
  <c r="X47" i="12"/>
  <c r="X73" i="12"/>
  <c r="X99" i="12"/>
  <c r="X125" i="12"/>
  <c r="X151" i="12"/>
  <c r="X177" i="12"/>
  <c r="X203" i="12"/>
  <c r="X227" i="12"/>
  <c r="X251" i="12"/>
  <c r="X275" i="12"/>
  <c r="X299" i="12"/>
  <c r="X323" i="12"/>
  <c r="X347" i="12"/>
  <c r="X371" i="12"/>
  <c r="X395" i="12"/>
  <c r="X419" i="12"/>
  <c r="X442" i="12"/>
  <c r="X464" i="12"/>
  <c r="X480" i="12"/>
  <c r="X499" i="12"/>
  <c r="X512" i="12"/>
  <c r="X524" i="12"/>
  <c r="X536" i="12"/>
  <c r="X548" i="12"/>
  <c r="X560" i="12"/>
  <c r="X572" i="12"/>
  <c r="X584" i="12"/>
  <c r="X596" i="12"/>
  <c r="X608" i="12"/>
  <c r="X620" i="12"/>
  <c r="X632" i="12"/>
  <c r="X644" i="12"/>
  <c r="X656" i="12"/>
  <c r="X668" i="12"/>
  <c r="X680" i="12"/>
  <c r="X692" i="12"/>
  <c r="X21" i="12"/>
  <c r="X48" i="12"/>
  <c r="X74" i="12"/>
  <c r="X100" i="12"/>
  <c r="X126" i="12"/>
  <c r="X152" i="12"/>
  <c r="X179" i="12"/>
  <c r="X204" i="12"/>
  <c r="X228" i="12"/>
  <c r="X252" i="12"/>
  <c r="X276" i="12"/>
  <c r="X300" i="12"/>
  <c r="X324" i="12"/>
  <c r="X348" i="12"/>
  <c r="X372" i="12"/>
  <c r="X396" i="12"/>
  <c r="X420" i="12"/>
  <c r="X443" i="12"/>
  <c r="X465" i="12"/>
  <c r="X483" i="12"/>
  <c r="X500" i="12"/>
  <c r="X513" i="12"/>
  <c r="X525" i="12"/>
  <c r="X537" i="12"/>
  <c r="X549" i="12"/>
  <c r="X561" i="12"/>
  <c r="X573" i="12"/>
  <c r="X585" i="12"/>
  <c r="X597" i="12"/>
  <c r="X609" i="12"/>
  <c r="X621" i="12"/>
  <c r="X633" i="12"/>
  <c r="X645" i="12"/>
  <c r="X657" i="12"/>
  <c r="X669" i="12"/>
  <c r="X681" i="12"/>
  <c r="X693" i="12"/>
  <c r="X26" i="12"/>
  <c r="X52" i="12"/>
  <c r="X78" i="12"/>
  <c r="X104" i="12"/>
  <c r="X131" i="12"/>
  <c r="X157" i="12"/>
  <c r="X183" i="12"/>
  <c r="X208" i="12"/>
  <c r="X232" i="12"/>
  <c r="X256" i="12"/>
  <c r="X280" i="12"/>
  <c r="X304" i="12"/>
  <c r="X328" i="12"/>
  <c r="X352" i="12"/>
  <c r="X376" i="12"/>
  <c r="X400" i="12"/>
  <c r="X424" i="12"/>
  <c r="X444" i="12"/>
  <c r="X466" i="12"/>
  <c r="X484" i="12"/>
  <c r="X501" i="12"/>
  <c r="X514" i="12"/>
  <c r="X526" i="12"/>
  <c r="X538" i="12"/>
  <c r="X550" i="12"/>
  <c r="X562" i="12"/>
  <c r="X574" i="12"/>
  <c r="X586" i="12"/>
  <c r="X598" i="12"/>
  <c r="X610" i="12"/>
  <c r="X622" i="12"/>
  <c r="X634" i="12"/>
  <c r="X646" i="12"/>
  <c r="X658" i="12"/>
  <c r="X670" i="12"/>
  <c r="X682" i="12"/>
  <c r="X694" i="12"/>
  <c r="X27" i="12"/>
  <c r="X53" i="12"/>
  <c r="X79" i="12"/>
  <c r="X105" i="12"/>
  <c r="X132" i="12"/>
  <c r="X158" i="12"/>
  <c r="X184" i="12"/>
  <c r="X209" i="12"/>
  <c r="X233" i="12"/>
  <c r="X257" i="12"/>
  <c r="X281" i="12"/>
  <c r="X305" i="12"/>
  <c r="X329" i="12"/>
  <c r="X353" i="12"/>
  <c r="X377" i="12"/>
  <c r="X401" i="12"/>
  <c r="X425" i="12"/>
  <c r="X448" i="12"/>
  <c r="X467" i="12"/>
  <c r="X485" i="12"/>
  <c r="X502" i="12"/>
  <c r="X515" i="12"/>
  <c r="X527" i="12"/>
  <c r="X539" i="12"/>
  <c r="X551" i="12"/>
  <c r="X563" i="12"/>
  <c r="X575" i="12"/>
  <c r="X587" i="12"/>
  <c r="X599" i="12"/>
  <c r="X611" i="12"/>
  <c r="X623" i="12"/>
  <c r="X635" i="12"/>
  <c r="X647" i="12"/>
  <c r="X659" i="12"/>
  <c r="X671" i="12"/>
  <c r="X683" i="12"/>
  <c r="X695" i="12"/>
  <c r="X5" i="12"/>
  <c r="X31" i="12"/>
  <c r="X57" i="12"/>
  <c r="X84" i="12"/>
  <c r="X110" i="12"/>
  <c r="X136" i="12"/>
  <c r="X162" i="12"/>
  <c r="X188" i="12"/>
  <c r="X213" i="12"/>
  <c r="X237" i="12"/>
  <c r="X261" i="12"/>
  <c r="X285" i="12"/>
  <c r="X309" i="12"/>
  <c r="X333" i="12"/>
  <c r="X357" i="12"/>
  <c r="X381" i="12"/>
  <c r="X405" i="12"/>
  <c r="X429" i="12"/>
  <c r="X449" i="12"/>
  <c r="X468" i="12"/>
  <c r="X488" i="12"/>
  <c r="X503" i="12"/>
  <c r="X516" i="12"/>
  <c r="X528" i="12"/>
  <c r="X540" i="12"/>
  <c r="X552" i="12"/>
  <c r="X564" i="12"/>
  <c r="X576" i="12"/>
  <c r="X588" i="12"/>
  <c r="X600" i="12"/>
  <c r="X612" i="12"/>
  <c r="X624" i="12"/>
  <c r="X636" i="12"/>
  <c r="X648" i="12"/>
  <c r="X660" i="12"/>
  <c r="X672" i="12"/>
  <c r="X684" i="12"/>
  <c r="X696" i="12"/>
  <c r="X86" i="12"/>
  <c r="X191" i="12"/>
  <c r="X287" i="12"/>
  <c r="X383" i="12"/>
  <c r="X472" i="12"/>
  <c r="X530" i="12"/>
  <c r="X578" i="12"/>
  <c r="X626" i="12"/>
  <c r="X674" i="12"/>
  <c r="X87" i="12"/>
  <c r="X192" i="12"/>
  <c r="X288" i="12"/>
  <c r="X384" i="12"/>
  <c r="X473" i="12"/>
  <c r="X531" i="12"/>
  <c r="X579" i="12"/>
  <c r="X627" i="12"/>
  <c r="X675" i="12"/>
  <c r="X6" i="12"/>
  <c r="X111" i="12"/>
  <c r="X214" i="12"/>
  <c r="X310" i="12"/>
  <c r="X406" i="12"/>
  <c r="X489" i="12"/>
  <c r="X541" i="12"/>
  <c r="X589" i="12"/>
  <c r="X637" i="12"/>
  <c r="X685" i="12"/>
  <c r="X7" i="12"/>
  <c r="X112" i="12"/>
  <c r="X215" i="12"/>
  <c r="X311" i="12"/>
  <c r="X407" i="12"/>
  <c r="X490" i="12"/>
  <c r="X542" i="12"/>
  <c r="X590" i="12"/>
  <c r="X638" i="12"/>
  <c r="X686" i="12"/>
  <c r="X8" i="12"/>
  <c r="X113" i="12"/>
  <c r="X216" i="12"/>
  <c r="X312" i="12"/>
  <c r="X408" i="12"/>
  <c r="X491" i="12"/>
  <c r="X543" i="12"/>
  <c r="X591" i="12"/>
  <c r="X639" i="12"/>
  <c r="X687" i="12"/>
  <c r="X32" i="12"/>
  <c r="X137" i="12"/>
  <c r="X238" i="12"/>
  <c r="X334" i="12"/>
  <c r="X430" i="12"/>
  <c r="X504" i="12"/>
  <c r="X553" i="12"/>
  <c r="X601" i="12"/>
  <c r="X649" i="12"/>
  <c r="X697" i="12"/>
  <c r="X262" i="12"/>
  <c r="X452" i="12"/>
  <c r="X613" i="12"/>
  <c r="X33" i="12"/>
  <c r="X138" i="12"/>
  <c r="X239" i="12"/>
  <c r="X335" i="12"/>
  <c r="X431" i="12"/>
  <c r="X505" i="12"/>
  <c r="X554" i="12"/>
  <c r="X602" i="12"/>
  <c r="X650" i="12"/>
  <c r="X517" i="12"/>
  <c r="X35" i="12"/>
  <c r="X139" i="12"/>
  <c r="X240" i="12"/>
  <c r="X336" i="12"/>
  <c r="X432" i="12"/>
  <c r="X507" i="12"/>
  <c r="X555" i="12"/>
  <c r="X603" i="12"/>
  <c r="X651" i="12"/>
  <c r="X358" i="12"/>
  <c r="X565" i="12"/>
  <c r="X661" i="12"/>
  <c r="X60" i="12"/>
  <c r="X164" i="12"/>
  <c r="X263" i="12"/>
  <c r="X359" i="12"/>
  <c r="X453" i="12"/>
  <c r="X518" i="12"/>
  <c r="X566" i="12"/>
  <c r="X614" i="12"/>
  <c r="X662" i="12"/>
  <c r="X61" i="12"/>
  <c r="X165" i="12"/>
  <c r="X59" i="12"/>
  <c r="X567" i="12"/>
  <c r="X85" i="12"/>
  <c r="X577" i="12"/>
  <c r="X163" i="12"/>
  <c r="X615" i="12"/>
  <c r="X189" i="12"/>
  <c r="X625" i="12"/>
  <c r="X264" i="12"/>
  <c r="X663" i="12"/>
  <c r="X286" i="12"/>
  <c r="X673" i="12"/>
  <c r="X519" i="12"/>
  <c r="X360" i="12"/>
  <c r="X529" i="12"/>
  <c r="X382" i="12"/>
  <c r="X471" i="12"/>
  <c r="X454" i="12"/>
  <c r="C13" i="12"/>
  <c r="T8" i="12"/>
  <c r="T20" i="12"/>
  <c r="T32" i="12"/>
  <c r="T44" i="12"/>
  <c r="T56" i="12"/>
  <c r="T68" i="12"/>
  <c r="T80" i="12"/>
  <c r="T92" i="12"/>
  <c r="T104" i="12"/>
  <c r="T116" i="12"/>
  <c r="T128" i="12"/>
  <c r="T140" i="12"/>
  <c r="T152" i="12"/>
  <c r="T164" i="12"/>
  <c r="T176" i="12"/>
  <c r="T188" i="12"/>
  <c r="T200" i="12"/>
  <c r="T212" i="12"/>
  <c r="T224" i="12"/>
  <c r="T236" i="12"/>
  <c r="T248" i="12"/>
  <c r="T260" i="12"/>
  <c r="T272" i="12"/>
  <c r="T284" i="12"/>
  <c r="T296" i="12"/>
  <c r="T9" i="12"/>
  <c r="T21" i="12"/>
  <c r="T33" i="12"/>
  <c r="T45" i="12"/>
  <c r="T57" i="12"/>
  <c r="T69" i="12"/>
  <c r="T81" i="12"/>
  <c r="T93" i="12"/>
  <c r="T105" i="12"/>
  <c r="T117" i="12"/>
  <c r="T129" i="12"/>
  <c r="T141" i="12"/>
  <c r="T153" i="12"/>
  <c r="T165" i="12"/>
  <c r="T177" i="12"/>
  <c r="T189" i="12"/>
  <c r="T201" i="12"/>
  <c r="T213" i="12"/>
  <c r="T225" i="12"/>
  <c r="T237" i="12"/>
  <c r="T249" i="12"/>
  <c r="T261" i="12"/>
  <c r="T273" i="12"/>
  <c r="T285" i="12"/>
  <c r="T297" i="12"/>
  <c r="T10" i="12"/>
  <c r="T22" i="12"/>
  <c r="T34" i="12"/>
  <c r="T46" i="12"/>
  <c r="T58" i="12"/>
  <c r="T70" i="12"/>
  <c r="T82" i="12"/>
  <c r="T94" i="12"/>
  <c r="T106" i="12"/>
  <c r="T118" i="12"/>
  <c r="T130" i="12"/>
  <c r="T142" i="12"/>
  <c r="T154" i="12"/>
  <c r="T166" i="12"/>
  <c r="T178" i="12"/>
  <c r="T190" i="12"/>
  <c r="T202" i="12"/>
  <c r="T214" i="12"/>
  <c r="T226" i="12"/>
  <c r="T238" i="12"/>
  <c r="T250" i="12"/>
  <c r="T262" i="12"/>
  <c r="T274" i="12"/>
  <c r="T286" i="12"/>
  <c r="T298" i="12"/>
  <c r="T14" i="12"/>
  <c r="T29" i="12"/>
  <c r="T47" i="12"/>
  <c r="T62" i="12"/>
  <c r="T77" i="12"/>
  <c r="T95" i="12"/>
  <c r="T110" i="12"/>
  <c r="T125" i="12"/>
  <c r="T143" i="12"/>
  <c r="T158" i="12"/>
  <c r="T173" i="12"/>
  <c r="T191" i="12"/>
  <c r="T206" i="12"/>
  <c r="T221" i="12"/>
  <c r="T239" i="12"/>
  <c r="T254" i="12"/>
  <c r="T269" i="12"/>
  <c r="T287" i="12"/>
  <c r="T302" i="12"/>
  <c r="T314" i="12"/>
  <c r="T326" i="12"/>
  <c r="T338" i="12"/>
  <c r="T350" i="12"/>
  <c r="T362" i="12"/>
  <c r="T374" i="12"/>
  <c r="T386" i="12"/>
  <c r="T398" i="12"/>
  <c r="T410" i="12"/>
  <c r="T422" i="12"/>
  <c r="T434" i="12"/>
  <c r="T446" i="12"/>
  <c r="T458" i="12"/>
  <c r="T470" i="12"/>
  <c r="T482" i="12"/>
  <c r="T494" i="12"/>
  <c r="T506" i="12"/>
  <c r="T518" i="12"/>
  <c r="T530" i="12"/>
  <c r="T542" i="12"/>
  <c r="T554" i="12"/>
  <c r="T566" i="12"/>
  <c r="T578" i="12"/>
  <c r="T590" i="12"/>
  <c r="T602" i="12"/>
  <c r="T614" i="12"/>
  <c r="T626" i="12"/>
  <c r="T638" i="12"/>
  <c r="T650" i="12"/>
  <c r="T662" i="12"/>
  <c r="T674" i="12"/>
  <c r="T686" i="12"/>
  <c r="T15" i="12"/>
  <c r="T30" i="12"/>
  <c r="T48" i="12"/>
  <c r="T63" i="12"/>
  <c r="T78" i="12"/>
  <c r="T96" i="12"/>
  <c r="T111" i="12"/>
  <c r="T126" i="12"/>
  <c r="T144" i="12"/>
  <c r="T159" i="12"/>
  <c r="T174" i="12"/>
  <c r="T192" i="12"/>
  <c r="T207" i="12"/>
  <c r="T222" i="12"/>
  <c r="T240" i="12"/>
  <c r="T255" i="12"/>
  <c r="T270" i="12"/>
  <c r="T288" i="12"/>
  <c r="T303" i="12"/>
  <c r="T315" i="12"/>
  <c r="T327" i="12"/>
  <c r="T339" i="12"/>
  <c r="T351" i="12"/>
  <c r="T363" i="12"/>
  <c r="T375" i="12"/>
  <c r="T387" i="12"/>
  <c r="T399" i="12"/>
  <c r="T411" i="12"/>
  <c r="T423" i="12"/>
  <c r="T435" i="12"/>
  <c r="T447" i="12"/>
  <c r="T459" i="12"/>
  <c r="T471" i="12"/>
  <c r="T483" i="12"/>
  <c r="T495" i="12"/>
  <c r="T507" i="12"/>
  <c r="T519" i="12"/>
  <c r="T531" i="12"/>
  <c r="T543" i="12"/>
  <c r="T555" i="12"/>
  <c r="T567" i="12"/>
  <c r="T579" i="12"/>
  <c r="T591" i="12"/>
  <c r="T603" i="12"/>
  <c r="T615" i="12"/>
  <c r="T627" i="12"/>
  <c r="T639" i="12"/>
  <c r="T651" i="12"/>
  <c r="T663" i="12"/>
  <c r="T675" i="12"/>
  <c r="T687" i="12"/>
  <c r="T16" i="12"/>
  <c r="T31" i="12"/>
  <c r="T49" i="12"/>
  <c r="T64" i="12"/>
  <c r="T79" i="12"/>
  <c r="T97" i="12"/>
  <c r="T112" i="12"/>
  <c r="T127" i="12"/>
  <c r="T145" i="12"/>
  <c r="T160" i="12"/>
  <c r="T175" i="12"/>
  <c r="T193" i="12"/>
  <c r="T208" i="12"/>
  <c r="T223" i="12"/>
  <c r="T241" i="12"/>
  <c r="T256" i="12"/>
  <c r="T271" i="12"/>
  <c r="T289" i="12"/>
  <c r="T304" i="12"/>
  <c r="T316" i="12"/>
  <c r="T328" i="12"/>
  <c r="T340" i="12"/>
  <c r="T352" i="12"/>
  <c r="T364" i="12"/>
  <c r="T376" i="12"/>
  <c r="T388" i="12"/>
  <c r="T400" i="12"/>
  <c r="T412" i="12"/>
  <c r="T424" i="12"/>
  <c r="T436" i="12"/>
  <c r="T448" i="12"/>
  <c r="T460" i="12"/>
  <c r="T472" i="12"/>
  <c r="T484" i="12"/>
  <c r="T496" i="12"/>
  <c r="T508" i="12"/>
  <c r="T520" i="12"/>
  <c r="T532" i="12"/>
  <c r="T544" i="12"/>
  <c r="T556" i="12"/>
  <c r="T568" i="12"/>
  <c r="T580" i="12"/>
  <c r="T592" i="12"/>
  <c r="T604" i="12"/>
  <c r="T616" i="12"/>
  <c r="T628" i="12"/>
  <c r="T640" i="12"/>
  <c r="T652" i="12"/>
  <c r="T664" i="12"/>
  <c r="T676" i="12"/>
  <c r="T688" i="12"/>
  <c r="T2" i="12"/>
  <c r="T17" i="12"/>
  <c r="T35" i="12"/>
  <c r="T50" i="12"/>
  <c r="T65" i="12"/>
  <c r="T83" i="12"/>
  <c r="T98" i="12"/>
  <c r="T113" i="12"/>
  <c r="T131" i="12"/>
  <c r="T146" i="12"/>
  <c r="T161" i="12"/>
  <c r="T179" i="12"/>
  <c r="T194" i="12"/>
  <c r="T209" i="12"/>
  <c r="T227" i="12"/>
  <c r="T242" i="12"/>
  <c r="T257" i="12"/>
  <c r="T275" i="12"/>
  <c r="T290" i="12"/>
  <c r="T305" i="12"/>
  <c r="T317" i="12"/>
  <c r="T3" i="12"/>
  <c r="T18" i="12"/>
  <c r="T36" i="12"/>
  <c r="T51" i="12"/>
  <c r="T66" i="12"/>
  <c r="T84" i="12"/>
  <c r="T99" i="12"/>
  <c r="T114" i="12"/>
  <c r="T132" i="12"/>
  <c r="T147" i="12"/>
  <c r="T162" i="12"/>
  <c r="T180" i="12"/>
  <c r="T195" i="12"/>
  <c r="T210" i="12"/>
  <c r="T228" i="12"/>
  <c r="T243" i="12"/>
  <c r="T258" i="12"/>
  <c r="T276" i="12"/>
  <c r="T291" i="12"/>
  <c r="T306" i="12"/>
  <c r="T318" i="12"/>
  <c r="T4" i="12"/>
  <c r="T19" i="12"/>
  <c r="T37" i="12"/>
  <c r="T52" i="12"/>
  <c r="T67" i="12"/>
  <c r="T85" i="12"/>
  <c r="T100" i="12"/>
  <c r="T115" i="12"/>
  <c r="T133" i="12"/>
  <c r="T148" i="12"/>
  <c r="T163" i="12"/>
  <c r="T181" i="12"/>
  <c r="T196" i="12"/>
  <c r="T211" i="12"/>
  <c r="T229" i="12"/>
  <c r="T244" i="12"/>
  <c r="T259" i="12"/>
  <c r="T277" i="12"/>
  <c r="T292" i="12"/>
  <c r="T307" i="12"/>
  <c r="T319" i="12"/>
  <c r="T331" i="12"/>
  <c r="T343" i="12"/>
  <c r="T355" i="12"/>
  <c r="T367" i="12"/>
  <c r="T379" i="12"/>
  <c r="T391" i="12"/>
  <c r="T403" i="12"/>
  <c r="T415" i="12"/>
  <c r="T427" i="12"/>
  <c r="T439" i="12"/>
  <c r="T451" i="12"/>
  <c r="T463" i="12"/>
  <c r="T475" i="12"/>
  <c r="T487" i="12"/>
  <c r="T499" i="12"/>
  <c r="T511" i="12"/>
  <c r="T523" i="12"/>
  <c r="T535" i="12"/>
  <c r="T547" i="12"/>
  <c r="T559" i="12"/>
  <c r="T571" i="12"/>
  <c r="T583" i="12"/>
  <c r="T595" i="12"/>
  <c r="T607" i="12"/>
  <c r="T619" i="12"/>
  <c r="T631" i="12"/>
  <c r="T643" i="12"/>
  <c r="T655" i="12"/>
  <c r="T667" i="12"/>
  <c r="T679" i="12"/>
  <c r="T691" i="12"/>
  <c r="T5" i="12"/>
  <c r="T23" i="12"/>
  <c r="T38" i="12"/>
  <c r="T53" i="12"/>
  <c r="T71" i="12"/>
  <c r="T86" i="12"/>
  <c r="T101" i="12"/>
  <c r="T119" i="12"/>
  <c r="T134" i="12"/>
  <c r="T149" i="12"/>
  <c r="T167" i="12"/>
  <c r="T182" i="12"/>
  <c r="T197" i="12"/>
  <c r="T215" i="12"/>
  <c r="T230" i="12"/>
  <c r="T245" i="12"/>
  <c r="T263" i="12"/>
  <c r="T278" i="12"/>
  <c r="T293" i="12"/>
  <c r="T308" i="12"/>
  <c r="T320" i="12"/>
  <c r="T332" i="12"/>
  <c r="T344" i="12"/>
  <c r="T356" i="12"/>
  <c r="T368" i="12"/>
  <c r="T380" i="12"/>
  <c r="T392" i="12"/>
  <c r="T404" i="12"/>
  <c r="T416" i="12"/>
  <c r="T428" i="12"/>
  <c r="T440" i="12"/>
  <c r="T452" i="12"/>
  <c r="T464" i="12"/>
  <c r="T476" i="12"/>
  <c r="T488" i="12"/>
  <c r="T500" i="12"/>
  <c r="T512" i="12"/>
  <c r="T524" i="12"/>
  <c r="T536" i="12"/>
  <c r="T548" i="12"/>
  <c r="T560" i="12"/>
  <c r="T572" i="12"/>
  <c r="T584" i="12"/>
  <c r="T596" i="12"/>
  <c r="T608" i="12"/>
  <c r="T620" i="12"/>
  <c r="T632" i="12"/>
  <c r="T644" i="12"/>
  <c r="T656" i="12"/>
  <c r="T668" i="12"/>
  <c r="T680" i="12"/>
  <c r="T692" i="12"/>
  <c r="T6" i="12"/>
  <c r="T24" i="12"/>
  <c r="T39" i="12"/>
  <c r="T54" i="12"/>
  <c r="T72" i="12"/>
  <c r="T87" i="12"/>
  <c r="T102" i="12"/>
  <c r="T120" i="12"/>
  <c r="T135" i="12"/>
  <c r="T150" i="12"/>
  <c r="T168" i="12"/>
  <c r="T183" i="12"/>
  <c r="T198" i="12"/>
  <c r="T216" i="12"/>
  <c r="T231" i="12"/>
  <c r="T246" i="12"/>
  <c r="T264" i="12"/>
  <c r="T279" i="12"/>
  <c r="T294" i="12"/>
  <c r="T309" i="12"/>
  <c r="T321" i="12"/>
  <c r="T333" i="12"/>
  <c r="T345" i="12"/>
  <c r="T357" i="12"/>
  <c r="T369" i="12"/>
  <c r="T381" i="12"/>
  <c r="T393" i="12"/>
  <c r="T405" i="12"/>
  <c r="T417" i="12"/>
  <c r="T429" i="12"/>
  <c r="T441" i="12"/>
  <c r="T453" i="12"/>
  <c r="T465" i="12"/>
  <c r="T477" i="12"/>
  <c r="T489" i="12"/>
  <c r="T501" i="12"/>
  <c r="T513" i="12"/>
  <c r="T525" i="12"/>
  <c r="T537" i="12"/>
  <c r="T549" i="12"/>
  <c r="T561" i="12"/>
  <c r="T573" i="12"/>
  <c r="T585" i="12"/>
  <c r="T7" i="12"/>
  <c r="T25" i="12"/>
  <c r="T40" i="12"/>
  <c r="T55" i="12"/>
  <c r="T73" i="12"/>
  <c r="T88" i="12"/>
  <c r="T103" i="12"/>
  <c r="T121" i="12"/>
  <c r="T136" i="12"/>
  <c r="T151" i="12"/>
  <c r="T169" i="12"/>
  <c r="T184" i="12"/>
  <c r="T199" i="12"/>
  <c r="T217" i="12"/>
  <c r="T232" i="12"/>
  <c r="T247" i="12"/>
  <c r="T265" i="12"/>
  <c r="T280" i="12"/>
  <c r="T295" i="12"/>
  <c r="T310" i="12"/>
  <c r="T43" i="12"/>
  <c r="T109" i="12"/>
  <c r="T172" i="12"/>
  <c r="T235" i="12"/>
  <c r="T301" i="12"/>
  <c r="T336" i="12"/>
  <c r="T360" i="12"/>
  <c r="T384" i="12"/>
  <c r="T408" i="12"/>
  <c r="T432" i="12"/>
  <c r="T456" i="12"/>
  <c r="T480" i="12"/>
  <c r="T504" i="12"/>
  <c r="T528" i="12"/>
  <c r="T552" i="12"/>
  <c r="T576" i="12"/>
  <c r="T599" i="12"/>
  <c r="T621" i="12"/>
  <c r="T641" i="12"/>
  <c r="T660" i="12"/>
  <c r="T682" i="12"/>
  <c r="T59" i="12"/>
  <c r="T122" i="12"/>
  <c r="T185" i="12"/>
  <c r="T251" i="12"/>
  <c r="T311" i="12"/>
  <c r="T337" i="12"/>
  <c r="T361" i="12"/>
  <c r="T385" i="12"/>
  <c r="T409" i="12"/>
  <c r="T433" i="12"/>
  <c r="T457" i="12"/>
  <c r="T481" i="12"/>
  <c r="T505" i="12"/>
  <c r="T529" i="12"/>
  <c r="T553" i="12"/>
  <c r="T577" i="12"/>
  <c r="T600" i="12"/>
  <c r="T622" i="12"/>
  <c r="T642" i="12"/>
  <c r="T661" i="12"/>
  <c r="T683" i="12"/>
  <c r="T60" i="12"/>
  <c r="T123" i="12"/>
  <c r="T186" i="12"/>
  <c r="T252" i="12"/>
  <c r="T312" i="12"/>
  <c r="T341" i="12"/>
  <c r="T365" i="12"/>
  <c r="T389" i="12"/>
  <c r="T413" i="12"/>
  <c r="T437" i="12"/>
  <c r="T461" i="12"/>
  <c r="T485" i="12"/>
  <c r="T509" i="12"/>
  <c r="T533" i="12"/>
  <c r="T557" i="12"/>
  <c r="T581" i="12"/>
  <c r="T601" i="12"/>
  <c r="T623" i="12"/>
  <c r="T645" i="12"/>
  <c r="T665" i="12"/>
  <c r="T684" i="12"/>
  <c r="T61" i="12"/>
  <c r="T124" i="12"/>
  <c r="T187" i="12"/>
  <c r="T253" i="12"/>
  <c r="T313" i="12"/>
  <c r="T342" i="12"/>
  <c r="T366" i="12"/>
  <c r="T390" i="12"/>
  <c r="T414" i="12"/>
  <c r="T438" i="12"/>
  <c r="T462" i="12"/>
  <c r="T486" i="12"/>
  <c r="T510" i="12"/>
  <c r="T534" i="12"/>
  <c r="T558" i="12"/>
  <c r="T582" i="12"/>
  <c r="T605" i="12"/>
  <c r="T624" i="12"/>
  <c r="T646" i="12"/>
  <c r="T666" i="12"/>
  <c r="T685" i="12"/>
  <c r="T11" i="12"/>
  <c r="T74" i="12"/>
  <c r="T137" i="12"/>
  <c r="T203" i="12"/>
  <c r="T266" i="12"/>
  <c r="T322" i="12"/>
  <c r="T346" i="12"/>
  <c r="T370" i="12"/>
  <c r="T394" i="12"/>
  <c r="T418" i="12"/>
  <c r="T442" i="12"/>
  <c r="T466" i="12"/>
  <c r="T490" i="12"/>
  <c r="T514" i="12"/>
  <c r="T538" i="12"/>
  <c r="T562" i="12"/>
  <c r="T586" i="12"/>
  <c r="T606" i="12"/>
  <c r="T625" i="12"/>
  <c r="T647" i="12"/>
  <c r="T669" i="12"/>
  <c r="T689" i="12"/>
  <c r="T12" i="12"/>
  <c r="T75" i="12"/>
  <c r="T138" i="12"/>
  <c r="T204" i="12"/>
  <c r="T267" i="12"/>
  <c r="T323" i="12"/>
  <c r="T347" i="12"/>
  <c r="T371" i="12"/>
  <c r="T395" i="12"/>
  <c r="T419" i="12"/>
  <c r="T443" i="12"/>
  <c r="T467" i="12"/>
  <c r="T491" i="12"/>
  <c r="T515" i="12"/>
  <c r="T539" i="12"/>
  <c r="T563" i="12"/>
  <c r="T587" i="12"/>
  <c r="T609" i="12"/>
  <c r="T629" i="12"/>
  <c r="T648" i="12"/>
  <c r="T670" i="12"/>
  <c r="T690" i="12"/>
  <c r="T13" i="12"/>
  <c r="T76" i="12"/>
  <c r="T139" i="12"/>
  <c r="T205" i="12"/>
  <c r="T268" i="12"/>
  <c r="T324" i="12"/>
  <c r="T348" i="12"/>
  <c r="T372" i="12"/>
  <c r="T396" i="12"/>
  <c r="T420" i="12"/>
  <c r="T444" i="12"/>
  <c r="T468" i="12"/>
  <c r="T492" i="12"/>
  <c r="T516" i="12"/>
  <c r="T540" i="12"/>
  <c r="T564" i="12"/>
  <c r="T588" i="12"/>
  <c r="T610" i="12"/>
  <c r="T630" i="12"/>
  <c r="T649" i="12"/>
  <c r="T671" i="12"/>
  <c r="T693" i="12"/>
  <c r="T26" i="12"/>
  <c r="T89" i="12"/>
  <c r="T155" i="12"/>
  <c r="T218" i="12"/>
  <c r="T281" i="12"/>
  <c r="T325" i="12"/>
  <c r="T349" i="12"/>
  <c r="T373" i="12"/>
  <c r="T397" i="12"/>
  <c r="T421" i="12"/>
  <c r="T445" i="12"/>
  <c r="T469" i="12"/>
  <c r="T493" i="12"/>
  <c r="T517" i="12"/>
  <c r="T541" i="12"/>
  <c r="T565" i="12"/>
  <c r="T589" i="12"/>
  <c r="T611" i="12"/>
  <c r="T633" i="12"/>
  <c r="T653" i="12"/>
  <c r="T672" i="12"/>
  <c r="T694" i="12"/>
  <c r="T27" i="12"/>
  <c r="T90" i="12"/>
  <c r="T156" i="12"/>
  <c r="T219" i="12"/>
  <c r="T282" i="12"/>
  <c r="T329" i="12"/>
  <c r="T353" i="12"/>
  <c r="T377" i="12"/>
  <c r="T401" i="12"/>
  <c r="T425" i="12"/>
  <c r="T449" i="12"/>
  <c r="T473" i="12"/>
  <c r="T497" i="12"/>
  <c r="T521" i="12"/>
  <c r="T545" i="12"/>
  <c r="T569" i="12"/>
  <c r="T593" i="12"/>
  <c r="T612" i="12"/>
  <c r="T634" i="12"/>
  <c r="T654" i="12"/>
  <c r="T673" i="12"/>
  <c r="T695" i="12"/>
  <c r="T41" i="12"/>
  <c r="T299" i="12"/>
  <c r="T406" i="12"/>
  <c r="T502" i="12"/>
  <c r="T597" i="12"/>
  <c r="T678" i="12"/>
  <c r="T42" i="12"/>
  <c r="T300" i="12"/>
  <c r="T407" i="12"/>
  <c r="T503" i="12"/>
  <c r="T598" i="12"/>
  <c r="T681" i="12"/>
  <c r="T91" i="12"/>
  <c r="T330" i="12"/>
  <c r="T426" i="12"/>
  <c r="T522" i="12"/>
  <c r="T613" i="12"/>
  <c r="T696" i="12"/>
  <c r="T107" i="12"/>
  <c r="T334" i="12"/>
  <c r="T430" i="12"/>
  <c r="T526" i="12"/>
  <c r="T617" i="12"/>
  <c r="T697" i="12"/>
  <c r="T108" i="12"/>
  <c r="T335" i="12"/>
  <c r="T431" i="12"/>
  <c r="T527" i="12"/>
  <c r="T618" i="12"/>
  <c r="T157" i="12"/>
  <c r="T354" i="12"/>
  <c r="T450" i="12"/>
  <c r="T546" i="12"/>
  <c r="T635" i="12"/>
  <c r="T170" i="12"/>
  <c r="T358" i="12"/>
  <c r="T454" i="12"/>
  <c r="T550" i="12"/>
  <c r="T636" i="12"/>
  <c r="T171" i="12"/>
  <c r="T359" i="12"/>
  <c r="T455" i="12"/>
  <c r="T551" i="12"/>
  <c r="T637" i="12"/>
  <c r="T220" i="12"/>
  <c r="T378" i="12"/>
  <c r="T474" i="12"/>
  <c r="T570" i="12"/>
  <c r="T657" i="12"/>
  <c r="T575" i="12"/>
  <c r="T28" i="12"/>
  <c r="T594" i="12"/>
  <c r="T233" i="12"/>
  <c r="T658" i="12"/>
  <c r="T234" i="12"/>
  <c r="T659" i="12"/>
  <c r="T283" i="12"/>
  <c r="T677" i="12"/>
  <c r="T382" i="12"/>
  <c r="T383" i="12"/>
  <c r="T402" i="12"/>
  <c r="T479" i="12"/>
  <c r="T498" i="12"/>
  <c r="T574" i="12"/>
  <c r="T478" i="12"/>
  <c r="C9" i="12"/>
  <c r="CC14" i="8"/>
  <c r="CJ6" i="8" s="1"/>
  <c r="CH7" i="8"/>
  <c r="CH17" i="8" l="1"/>
  <c r="B12" i="12"/>
  <c r="CH15" i="8"/>
  <c r="B10" i="12"/>
  <c r="CI15" i="8"/>
  <c r="CI17" i="8"/>
  <c r="CH8" i="8"/>
  <c r="CG20" i="8"/>
  <c r="B15" i="12" s="1"/>
  <c r="CG19" i="8"/>
  <c r="B14" i="12" s="1"/>
  <c r="E13" i="12" s="1"/>
  <c r="CG13" i="8"/>
  <c r="B8" i="12" s="1"/>
  <c r="U330" i="12" l="1"/>
  <c r="A18" i="12"/>
  <c r="A19" i="12" s="1"/>
  <c r="W109" i="12"/>
  <c r="W480" i="12"/>
  <c r="W405" i="12"/>
  <c r="W657" i="12"/>
  <c r="W158" i="12"/>
  <c r="W674" i="12"/>
  <c r="W273" i="12"/>
  <c r="U61" i="12"/>
  <c r="U362" i="12"/>
  <c r="U151" i="12"/>
  <c r="U661" i="12"/>
  <c r="U413" i="12"/>
  <c r="U589" i="12"/>
  <c r="U323" i="12"/>
  <c r="U329" i="12"/>
  <c r="U381" i="12"/>
  <c r="U544" i="12"/>
  <c r="U633" i="12"/>
  <c r="U389" i="12"/>
  <c r="U553" i="12"/>
  <c r="U287" i="12"/>
  <c r="U463" i="12"/>
  <c r="U63" i="12"/>
  <c r="U195" i="12"/>
  <c r="U212" i="12"/>
  <c r="U652" i="12"/>
  <c r="U111" i="12"/>
  <c r="U682" i="12"/>
  <c r="U550" i="12"/>
  <c r="U496" i="12"/>
  <c r="U302" i="12"/>
  <c r="U436" i="12"/>
  <c r="U205" i="12"/>
  <c r="U162" i="12"/>
  <c r="U90" i="12"/>
  <c r="W608" i="12"/>
  <c r="W54" i="12"/>
  <c r="U345" i="12"/>
  <c r="U671" i="12"/>
  <c r="U568" i="12"/>
  <c r="U499" i="12"/>
  <c r="U677" i="12"/>
  <c r="U358" i="12"/>
  <c r="U183" i="12"/>
  <c r="U268" i="12"/>
  <c r="U388" i="12"/>
  <c r="U166" i="12"/>
  <c r="U113" i="12"/>
  <c r="U29" i="12"/>
  <c r="W330" i="12"/>
  <c r="W545" i="12"/>
  <c r="U399" i="12"/>
  <c r="U521" i="12"/>
  <c r="U42" i="12"/>
  <c r="U346" i="12"/>
  <c r="U459" i="12"/>
  <c r="U456" i="12"/>
  <c r="U632" i="12"/>
  <c r="U366" i="12"/>
  <c r="U502" i="12"/>
  <c r="U526" i="12"/>
  <c r="U675" i="12"/>
  <c r="U298" i="12"/>
  <c r="U411" i="12"/>
  <c r="U420" i="12"/>
  <c r="U596" i="12"/>
  <c r="W80" i="12"/>
  <c r="U147" i="12"/>
  <c r="U44" i="12"/>
  <c r="U402" i="12"/>
  <c r="U142" i="12"/>
  <c r="U535" i="12"/>
  <c r="U284" i="12"/>
  <c r="U668" i="12"/>
  <c r="U202" i="12"/>
  <c r="U359" i="12"/>
  <c r="U78" i="12"/>
  <c r="U492" i="12"/>
  <c r="U241" i="12"/>
  <c r="U41" i="12"/>
  <c r="U482" i="12"/>
  <c r="U507" i="12"/>
  <c r="U508" i="12"/>
  <c r="U485" i="12"/>
  <c r="U441" i="12"/>
  <c r="U418" i="12"/>
  <c r="U374" i="12"/>
  <c r="U674" i="12"/>
  <c r="U495" i="12"/>
  <c r="U304" i="12"/>
  <c r="U615" i="12"/>
  <c r="U232" i="12"/>
  <c r="U45" i="12"/>
  <c r="U382" i="12"/>
  <c r="U593" i="12"/>
  <c r="U425" i="12"/>
  <c r="U52" i="12"/>
  <c r="U69" i="12"/>
  <c r="U486" i="12"/>
  <c r="U235" i="12"/>
  <c r="U619" i="12"/>
  <c r="U368" i="12"/>
  <c r="U93" i="12"/>
  <c r="U286" i="12"/>
  <c r="U443" i="12"/>
  <c r="U192" i="12"/>
  <c r="U576" i="12"/>
  <c r="U325" i="12"/>
  <c r="U167" i="12"/>
  <c r="U602" i="12"/>
  <c r="U603" i="12"/>
  <c r="U580" i="12"/>
  <c r="U581" i="12"/>
  <c r="U537" i="12"/>
  <c r="U490" i="12"/>
  <c r="U398" i="12"/>
  <c r="U694" i="12"/>
  <c r="U519" i="12"/>
  <c r="U328" i="12"/>
  <c r="U637" i="12"/>
  <c r="U449" i="12"/>
  <c r="U280" i="12"/>
  <c r="U478" i="12"/>
  <c r="U137" i="12"/>
  <c r="U497" i="12"/>
  <c r="U115" i="12"/>
  <c r="U678" i="12"/>
  <c r="U176" i="12"/>
  <c r="U54" i="12"/>
  <c r="U635" i="12"/>
  <c r="U117" i="12"/>
  <c r="U339" i="12"/>
  <c r="U317" i="12"/>
  <c r="U219" i="12"/>
  <c r="U566" i="12"/>
  <c r="U88" i="12"/>
  <c r="U125" i="12"/>
  <c r="U522" i="12"/>
  <c r="U271" i="12"/>
  <c r="U655" i="12"/>
  <c r="U404" i="12"/>
  <c r="U144" i="12"/>
  <c r="U57" i="12"/>
  <c r="U479" i="12"/>
  <c r="U228" i="12"/>
  <c r="U612" i="12"/>
  <c r="U361" i="12"/>
  <c r="U206" i="12"/>
  <c r="U663" i="12"/>
  <c r="U664" i="12"/>
  <c r="U646" i="12"/>
  <c r="U627" i="12"/>
  <c r="U609" i="12"/>
  <c r="U562" i="12"/>
  <c r="U446" i="12"/>
  <c r="U172" i="12"/>
  <c r="U591" i="12"/>
  <c r="U352" i="12"/>
  <c r="U185" i="12"/>
  <c r="U233" i="12"/>
  <c r="U473" i="12"/>
  <c r="U662" i="12"/>
  <c r="U184" i="12"/>
  <c r="U406" i="12"/>
  <c r="U85" i="12"/>
  <c r="U327" i="12"/>
  <c r="U617" i="12"/>
  <c r="U281" i="12"/>
  <c r="U305" i="12"/>
  <c r="U517" i="12"/>
  <c r="U50" i="12"/>
  <c r="U124" i="12"/>
  <c r="U173" i="12"/>
  <c r="U558" i="12"/>
  <c r="U307" i="12"/>
  <c r="U691" i="12"/>
  <c r="U440" i="12"/>
  <c r="U189" i="12"/>
  <c r="U114" i="12"/>
  <c r="U515" i="12"/>
  <c r="U264" i="12"/>
  <c r="U648" i="12"/>
  <c r="U397" i="12"/>
  <c r="U242" i="12"/>
  <c r="U66" i="12"/>
  <c r="U686" i="12"/>
  <c r="U687" i="12"/>
  <c r="U669" i="12"/>
  <c r="U628" i="12"/>
  <c r="U610" i="12"/>
  <c r="U470" i="12"/>
  <c r="U269" i="12"/>
  <c r="U614" i="12"/>
  <c r="U376" i="12"/>
  <c r="U333" i="12"/>
  <c r="U357" i="12"/>
  <c r="U569" i="12"/>
  <c r="U309" i="12"/>
  <c r="U616" i="12"/>
  <c r="C10" i="12"/>
  <c r="U110" i="12"/>
  <c r="U31" i="12"/>
  <c r="U210" i="12"/>
  <c r="U594" i="12"/>
  <c r="U343" i="12"/>
  <c r="U49" i="12"/>
  <c r="U476" i="12"/>
  <c r="U225" i="12"/>
  <c r="U164" i="12"/>
  <c r="U551" i="12"/>
  <c r="U300" i="12"/>
  <c r="U684" i="12"/>
  <c r="U433" i="12"/>
  <c r="U278" i="12"/>
  <c r="U245" i="12"/>
  <c r="U207" i="12"/>
  <c r="U154" i="12"/>
  <c r="U689" i="12"/>
  <c r="U651" i="12"/>
  <c r="U518" i="12"/>
  <c r="U653" i="12"/>
  <c r="U448" i="12"/>
  <c r="U453" i="12"/>
  <c r="U597" i="12"/>
  <c r="U27" i="12"/>
  <c r="U294" i="12"/>
  <c r="U427" i="12"/>
  <c r="U560" i="12"/>
  <c r="U251" i="12"/>
  <c r="U384" i="12"/>
  <c r="U290" i="12"/>
  <c r="U340" i="12"/>
  <c r="U257" i="12"/>
  <c r="U104" i="12"/>
  <c r="U351" i="12"/>
  <c r="U549" i="12"/>
  <c r="U681" i="12"/>
  <c r="U430" i="12"/>
  <c r="U423" i="12"/>
  <c r="U393" i="12"/>
  <c r="U410" i="12"/>
  <c r="U17" i="12"/>
  <c r="U248" i="12"/>
  <c r="U8" i="12"/>
  <c r="W11" i="12"/>
  <c r="W86" i="12"/>
  <c r="W399" i="12"/>
  <c r="W294" i="12"/>
  <c r="W344" i="12"/>
  <c r="W60" i="12"/>
  <c r="W235" i="12"/>
  <c r="W379" i="12"/>
  <c r="W327" i="12"/>
  <c r="W206" i="12"/>
  <c r="W546" i="12"/>
  <c r="W376" i="12"/>
  <c r="W580" i="12"/>
  <c r="W644" i="12"/>
  <c r="W181" i="12"/>
  <c r="W429" i="12"/>
  <c r="W199" i="12"/>
  <c r="W316" i="12"/>
  <c r="W124" i="12"/>
  <c r="W340" i="12"/>
  <c r="W632" i="12"/>
  <c r="W434" i="12"/>
  <c r="W217" i="12"/>
  <c r="W177" i="12"/>
  <c r="W652" i="12"/>
  <c r="W542" i="12"/>
  <c r="W41" i="12"/>
  <c r="W472" i="12"/>
  <c r="W175" i="12"/>
  <c r="W121" i="12"/>
  <c r="W638" i="12"/>
  <c r="W377" i="12"/>
  <c r="W525" i="12"/>
  <c r="W308" i="12"/>
  <c r="W312" i="12"/>
  <c r="W38" i="12"/>
  <c r="W421" i="12"/>
  <c r="W495" i="12"/>
  <c r="W561" i="12"/>
  <c r="W593" i="12"/>
  <c r="W527" i="12"/>
  <c r="W660" i="12"/>
  <c r="W209" i="12"/>
  <c r="W289" i="12"/>
  <c r="W597" i="12"/>
  <c r="W287" i="12"/>
  <c r="W566" i="12"/>
  <c r="W505" i="12"/>
  <c r="W672" i="12"/>
  <c r="W46" i="12"/>
  <c r="W411" i="12"/>
  <c r="W127" i="12"/>
  <c r="W119" i="12"/>
  <c r="W432" i="12"/>
  <c r="W114" i="12"/>
  <c r="W655" i="12"/>
  <c r="W524" i="12"/>
  <c r="W292" i="12"/>
  <c r="W412" i="12"/>
  <c r="W410" i="12"/>
  <c r="W513" i="12"/>
  <c r="W641" i="12"/>
  <c r="W200" i="12"/>
  <c r="W220" i="12"/>
  <c r="U62" i="12"/>
  <c r="U26" i="12"/>
  <c r="U146" i="12"/>
  <c r="U87" i="12"/>
  <c r="U4" i="12"/>
  <c r="U100" i="12"/>
  <c r="U67" i="12"/>
  <c r="U163" i="12"/>
  <c r="U80" i="12"/>
  <c r="U141" i="12"/>
  <c r="U246" i="12"/>
  <c r="U342" i="12"/>
  <c r="U438" i="12"/>
  <c r="U534" i="12"/>
  <c r="U630" i="12"/>
  <c r="U48" i="12"/>
  <c r="U187" i="12"/>
  <c r="U283" i="12"/>
  <c r="U379" i="12"/>
  <c r="U475" i="12"/>
  <c r="U571" i="12"/>
  <c r="U667" i="12"/>
  <c r="U108" i="12"/>
  <c r="U224" i="12"/>
  <c r="U320" i="12"/>
  <c r="U416" i="12"/>
  <c r="U512" i="12"/>
  <c r="U608" i="12"/>
  <c r="U11" i="12"/>
  <c r="U161" i="12"/>
  <c r="U261" i="12"/>
  <c r="U130" i="12"/>
  <c r="U238" i="12"/>
  <c r="U77" i="12"/>
  <c r="U203" i="12"/>
  <c r="U299" i="12"/>
  <c r="U395" i="12"/>
  <c r="U491" i="12"/>
  <c r="U587" i="12"/>
  <c r="U683" i="12"/>
  <c r="U132" i="12"/>
  <c r="U240" i="12"/>
  <c r="U336" i="12"/>
  <c r="U432" i="12"/>
  <c r="U528" i="12"/>
  <c r="U624" i="12"/>
  <c r="U37" i="12"/>
  <c r="U181" i="12"/>
  <c r="U277" i="12"/>
  <c r="U373" i="12"/>
  <c r="U469" i="12"/>
  <c r="U565" i="12"/>
  <c r="U101" i="12"/>
  <c r="U218" i="12"/>
  <c r="U38" i="12"/>
  <c r="U170" i="12"/>
  <c r="U99" i="12"/>
  <c r="U16" i="12"/>
  <c r="U112" i="12"/>
  <c r="U79" i="12"/>
  <c r="U175" i="12"/>
  <c r="U6" i="12"/>
  <c r="U156" i="12"/>
  <c r="U258" i="12"/>
  <c r="U354" i="12"/>
  <c r="U450" i="12"/>
  <c r="U546" i="12"/>
  <c r="U642" i="12"/>
  <c r="U70" i="12"/>
  <c r="U199" i="12"/>
  <c r="U295" i="12"/>
  <c r="U391" i="12"/>
  <c r="U487" i="12"/>
  <c r="U583" i="12"/>
  <c r="U679" i="12"/>
  <c r="U128" i="12"/>
  <c r="U236" i="12"/>
  <c r="U332" i="12"/>
  <c r="U428" i="12"/>
  <c r="U524" i="12"/>
  <c r="U620" i="12"/>
  <c r="U33" i="12"/>
  <c r="U177" i="12"/>
  <c r="U273" i="12"/>
  <c r="U145" i="12"/>
  <c r="U250" i="12"/>
  <c r="U95" i="12"/>
  <c r="U215" i="12"/>
  <c r="U311" i="12"/>
  <c r="U407" i="12"/>
  <c r="U503" i="12"/>
  <c r="U599" i="12"/>
  <c r="U695" i="12"/>
  <c r="U149" i="12"/>
  <c r="U252" i="12"/>
  <c r="U348" i="12"/>
  <c r="U444" i="12"/>
  <c r="U540" i="12"/>
  <c r="U636" i="12"/>
  <c r="U59" i="12"/>
  <c r="U193" i="12"/>
  <c r="U289" i="12"/>
  <c r="U385" i="12"/>
  <c r="U481" i="12"/>
  <c r="U577" i="12"/>
  <c r="U118" i="12"/>
  <c r="U230" i="12"/>
  <c r="U244" i="12"/>
  <c r="U458" i="12"/>
  <c r="U641" i="12"/>
  <c r="U86" i="12"/>
  <c r="U15" i="12"/>
  <c r="U123" i="12"/>
  <c r="U40" i="12"/>
  <c r="U7" i="12"/>
  <c r="U103" i="12"/>
  <c r="U20" i="12"/>
  <c r="U47" i="12"/>
  <c r="U186" i="12"/>
  <c r="U282" i="12"/>
  <c r="U378" i="12"/>
  <c r="U474" i="12"/>
  <c r="U570" i="12"/>
  <c r="U666" i="12"/>
  <c r="U107" i="12"/>
  <c r="U223" i="12"/>
  <c r="U319" i="12"/>
  <c r="U415" i="12"/>
  <c r="U511" i="12"/>
  <c r="U607" i="12"/>
  <c r="U10" i="12"/>
  <c r="U160" i="12"/>
  <c r="U260" i="12"/>
  <c r="U356" i="12"/>
  <c r="U452" i="12"/>
  <c r="U548" i="12"/>
  <c r="U644" i="12"/>
  <c r="U72" i="12"/>
  <c r="U201" i="12"/>
  <c r="U34" i="12"/>
  <c r="U178" i="12"/>
  <c r="U274" i="12"/>
  <c r="U131" i="12"/>
  <c r="U239" i="12"/>
  <c r="U335" i="12"/>
  <c r="U431" i="12"/>
  <c r="U527" i="12"/>
  <c r="U623" i="12"/>
  <c r="U36" i="12"/>
  <c r="U180" i="12"/>
  <c r="U276" i="12"/>
  <c r="U372" i="12"/>
  <c r="U468" i="12"/>
  <c r="U564" i="12"/>
  <c r="U660" i="12"/>
  <c r="U97" i="12"/>
  <c r="U217" i="12"/>
  <c r="U313" i="12"/>
  <c r="U409" i="12"/>
  <c r="U505" i="12"/>
  <c r="U601" i="12"/>
  <c r="U152" i="12"/>
  <c r="U254" i="12"/>
  <c r="U314" i="12"/>
  <c r="U506" i="12"/>
  <c r="U685" i="12"/>
  <c r="U363" i="12"/>
  <c r="U555" i="12"/>
  <c r="U153" i="12"/>
  <c r="U412" i="12"/>
  <c r="U604" i="12"/>
  <c r="U256" i="12"/>
  <c r="U461" i="12"/>
  <c r="U649" i="12"/>
  <c r="U297" i="12"/>
  <c r="U489" i="12"/>
  <c r="U670" i="12"/>
  <c r="U322" i="12"/>
  <c r="U514" i="12"/>
  <c r="U693" i="12"/>
  <c r="U350" i="12"/>
  <c r="U542" i="12"/>
  <c r="U24" i="12"/>
  <c r="U375" i="12"/>
  <c r="U567" i="12"/>
  <c r="U119" i="12"/>
  <c r="U400" i="12"/>
  <c r="U592" i="12"/>
  <c r="U525" i="12"/>
  <c r="U353" i="12"/>
  <c r="U639" i="12"/>
  <c r="U377" i="12"/>
  <c r="U573" i="12"/>
  <c r="U121" i="12"/>
  <c r="U2" i="12"/>
  <c r="U122" i="12"/>
  <c r="U51" i="12"/>
  <c r="U159" i="12"/>
  <c r="U76" i="12"/>
  <c r="U43" i="12"/>
  <c r="U139" i="12"/>
  <c r="U56" i="12"/>
  <c r="U106" i="12"/>
  <c r="U222" i="12"/>
  <c r="U318" i="12"/>
  <c r="U414" i="12"/>
  <c r="U510" i="12"/>
  <c r="U606" i="12"/>
  <c r="U9" i="12"/>
  <c r="U157" i="12"/>
  <c r="U259" i="12"/>
  <c r="U355" i="12"/>
  <c r="U451" i="12"/>
  <c r="U547" i="12"/>
  <c r="U643" i="12"/>
  <c r="U71" i="12"/>
  <c r="U200" i="12"/>
  <c r="U296" i="12"/>
  <c r="U392" i="12"/>
  <c r="U488" i="12"/>
  <c r="U584" i="12"/>
  <c r="U680" i="12"/>
  <c r="U129" i="12"/>
  <c r="U237" i="12"/>
  <c r="U94" i="12"/>
  <c r="U214" i="12"/>
  <c r="U35" i="12"/>
  <c r="U179" i="12"/>
  <c r="U275" i="12"/>
  <c r="U371" i="12"/>
  <c r="U467" i="12"/>
  <c r="U563" i="12"/>
  <c r="U659" i="12"/>
  <c r="U96" i="12"/>
  <c r="U216" i="12"/>
  <c r="U312" i="12"/>
  <c r="U408" i="12"/>
  <c r="U504" i="12"/>
  <c r="U600" i="12"/>
  <c r="U696" i="12"/>
  <c r="U150" i="12"/>
  <c r="U253" i="12"/>
  <c r="U349" i="12"/>
  <c r="U445" i="12"/>
  <c r="U541" i="12"/>
  <c r="U60" i="12"/>
  <c r="U194" i="12"/>
  <c r="U65" i="12"/>
  <c r="U386" i="12"/>
  <c r="U578" i="12"/>
  <c r="U197" i="12"/>
  <c r="U435" i="12"/>
  <c r="U625" i="12"/>
  <c r="U292" i="12"/>
  <c r="U484" i="12"/>
  <c r="U665" i="12"/>
  <c r="U341" i="12"/>
  <c r="U533" i="12"/>
  <c r="U5" i="12"/>
  <c r="U369" i="12"/>
  <c r="U561" i="12"/>
  <c r="U102" i="12"/>
  <c r="U394" i="12"/>
  <c r="U586" i="12"/>
  <c r="U169" i="12"/>
  <c r="U422" i="12"/>
  <c r="U613" i="12"/>
  <c r="U221" i="12"/>
  <c r="U447" i="12"/>
  <c r="U634" i="12"/>
  <c r="U279" i="12"/>
  <c r="U472" i="12"/>
  <c r="U657" i="12"/>
  <c r="U334" i="12"/>
  <c r="U638" i="12"/>
  <c r="U454" i="12"/>
  <c r="U658" i="12"/>
  <c r="U285" i="12"/>
  <c r="U501" i="12"/>
  <c r="U401" i="12"/>
  <c r="U598" i="12"/>
  <c r="U405" i="12"/>
  <c r="U477" i="12"/>
  <c r="U640" i="12"/>
  <c r="U545" i="12"/>
  <c r="U429" i="12"/>
  <c r="U520" i="12"/>
  <c r="U231" i="12"/>
  <c r="U543" i="12"/>
  <c r="U303" i="12"/>
  <c r="U590" i="12"/>
  <c r="U326" i="12"/>
  <c r="U629" i="12"/>
  <c r="U370" i="12"/>
  <c r="U650" i="12"/>
  <c r="U417" i="12"/>
  <c r="U688" i="12"/>
  <c r="U437" i="12"/>
  <c r="U84" i="12"/>
  <c r="U460" i="12"/>
  <c r="U83" i="12"/>
  <c r="U483" i="12"/>
  <c r="U140" i="12"/>
  <c r="U434" i="12"/>
  <c r="U266" i="12"/>
  <c r="U21" i="12"/>
  <c r="U421" i="12"/>
  <c r="U229" i="12"/>
  <c r="U672" i="12"/>
  <c r="U480" i="12"/>
  <c r="U288" i="12"/>
  <c r="U58" i="12"/>
  <c r="U539" i="12"/>
  <c r="U347" i="12"/>
  <c r="U148" i="12"/>
  <c r="U190" i="12"/>
  <c r="U213" i="12"/>
  <c r="U656" i="12"/>
  <c r="U464" i="12"/>
  <c r="U272" i="12"/>
  <c r="U30" i="12"/>
  <c r="U523" i="12"/>
  <c r="U331" i="12"/>
  <c r="U126" i="12"/>
  <c r="U582" i="12"/>
  <c r="U390" i="12"/>
  <c r="U198" i="12"/>
  <c r="U32" i="12"/>
  <c r="U19" i="12"/>
  <c r="U135" i="12"/>
  <c r="U98" i="12"/>
  <c r="U14" i="12"/>
  <c r="U310" i="12"/>
  <c r="U120" i="12"/>
  <c r="U574" i="12"/>
  <c r="U46" i="12"/>
  <c r="U243" i="12"/>
  <c r="U621" i="12"/>
  <c r="U676" i="12"/>
  <c r="U424" i="12"/>
  <c r="U697" i="12"/>
  <c r="U471" i="12"/>
  <c r="U105" i="12"/>
  <c r="U494" i="12"/>
  <c r="U220" i="12"/>
  <c r="U538" i="12"/>
  <c r="U267" i="12"/>
  <c r="U585" i="12"/>
  <c r="U321" i="12"/>
  <c r="U605" i="12"/>
  <c r="U365" i="12"/>
  <c r="U626" i="12"/>
  <c r="U364" i="12"/>
  <c r="U645" i="12"/>
  <c r="U387" i="12"/>
  <c r="U622" i="12"/>
  <c r="U338" i="12"/>
  <c r="U182" i="12"/>
  <c r="U529" i="12"/>
  <c r="U337" i="12"/>
  <c r="U133" i="12"/>
  <c r="U588" i="12"/>
  <c r="U396" i="12"/>
  <c r="U204" i="12"/>
  <c r="U647" i="12"/>
  <c r="U455" i="12"/>
  <c r="U263" i="12"/>
  <c r="U13" i="12"/>
  <c r="U73" i="12"/>
  <c r="U109" i="12"/>
  <c r="U572" i="12"/>
  <c r="U380" i="12"/>
  <c r="U188" i="12"/>
  <c r="U631" i="12"/>
  <c r="U439" i="12"/>
  <c r="U247" i="12"/>
  <c r="U690" i="12"/>
  <c r="U498" i="12"/>
  <c r="U306" i="12"/>
  <c r="U89" i="12"/>
  <c r="U127" i="12"/>
  <c r="U64" i="12"/>
  <c r="U39" i="12"/>
  <c r="U23" i="12"/>
  <c r="U466" i="12"/>
  <c r="U168" i="12"/>
  <c r="U513" i="12"/>
  <c r="U209" i="12"/>
  <c r="U557" i="12"/>
  <c r="U293" i="12"/>
  <c r="U556" i="12"/>
  <c r="U316" i="12"/>
  <c r="U579" i="12"/>
  <c r="U315" i="12"/>
  <c r="U554" i="12"/>
  <c r="U196" i="12"/>
  <c r="U136" i="12"/>
  <c r="U493" i="12"/>
  <c r="U301" i="12"/>
  <c r="U81" i="12"/>
  <c r="U552" i="12"/>
  <c r="U360" i="12"/>
  <c r="U165" i="12"/>
  <c r="U611" i="12"/>
  <c r="U419" i="12"/>
  <c r="U227" i="12"/>
  <c r="U262" i="12"/>
  <c r="U12" i="12"/>
  <c r="U53" i="12"/>
  <c r="U536" i="12"/>
  <c r="U344" i="12"/>
  <c r="U143" i="12"/>
  <c r="U595" i="12"/>
  <c r="U403" i="12"/>
  <c r="U211" i="12"/>
  <c r="U654" i="12"/>
  <c r="U462" i="12"/>
  <c r="U270" i="12"/>
  <c r="U25" i="12"/>
  <c r="U91" i="12"/>
  <c r="U28" i="12"/>
  <c r="U3" i="12"/>
  <c r="U673" i="12"/>
  <c r="U442" i="12"/>
  <c r="U22" i="12"/>
  <c r="U465" i="12"/>
  <c r="U155" i="12"/>
  <c r="U509" i="12"/>
  <c r="U208" i="12"/>
  <c r="U532" i="12"/>
  <c r="U255" i="12"/>
  <c r="U531" i="12"/>
  <c r="U291" i="12"/>
  <c r="U530" i="12"/>
  <c r="U138" i="12"/>
  <c r="U82" i="12"/>
  <c r="U457" i="12"/>
  <c r="U265" i="12"/>
  <c r="U18" i="12"/>
  <c r="U516" i="12"/>
  <c r="U324" i="12"/>
  <c r="U116" i="12"/>
  <c r="U575" i="12"/>
  <c r="U383" i="12"/>
  <c r="U191" i="12"/>
  <c r="U226" i="12"/>
  <c r="U249" i="12"/>
  <c r="U692" i="12"/>
  <c r="U500" i="12"/>
  <c r="U308" i="12"/>
  <c r="U92" i="12"/>
  <c r="U559" i="12"/>
  <c r="U367" i="12"/>
  <c r="U174" i="12"/>
  <c r="U618" i="12"/>
  <c r="U426" i="12"/>
  <c r="U234" i="12"/>
  <c r="U68" i="12"/>
  <c r="U55" i="12"/>
  <c r="U171" i="12"/>
  <c r="U134" i="12"/>
  <c r="W215" i="12"/>
  <c r="W598" i="12"/>
  <c r="W279" i="12"/>
  <c r="W183" i="12"/>
  <c r="W442" i="12"/>
  <c r="W285" i="12"/>
  <c r="W635" i="12"/>
  <c r="U74" i="12"/>
  <c r="U75" i="12"/>
  <c r="U158" i="12"/>
  <c r="W470" i="12"/>
  <c r="W271" i="12"/>
  <c r="W126" i="12"/>
  <c r="W32" i="12"/>
  <c r="W550" i="12"/>
  <c r="W298" i="12"/>
  <c r="W348" i="12"/>
  <c r="W534" i="12"/>
  <c r="W433" i="12"/>
  <c r="W156" i="12"/>
  <c r="W588" i="12"/>
  <c r="W321" i="12"/>
  <c r="W150" i="12"/>
  <c r="W666" i="12"/>
  <c r="W2" i="12"/>
  <c r="W335" i="12"/>
  <c r="W40" i="12"/>
  <c r="W4" i="12"/>
  <c r="W494" i="12"/>
  <c r="W317" i="12"/>
  <c r="W423" i="12"/>
  <c r="W161" i="12"/>
  <c r="W636" i="12"/>
  <c r="W331" i="12"/>
  <c r="W248" i="12"/>
  <c r="W389" i="12"/>
  <c r="W474" i="12"/>
  <c r="W603" i="12"/>
  <c r="W53" i="12"/>
  <c r="W132" i="12"/>
  <c r="W187" i="12"/>
  <c r="W353" i="12"/>
  <c r="W469" i="12"/>
  <c r="W612" i="12"/>
  <c r="W39" i="12"/>
  <c r="W207" i="12"/>
  <c r="W587" i="12"/>
  <c r="W191" i="12"/>
  <c r="W406" i="12"/>
  <c r="W197" i="12"/>
  <c r="W266" i="12"/>
  <c r="W669" i="12"/>
  <c r="W465" i="12"/>
  <c r="W140" i="12"/>
  <c r="W592" i="12"/>
  <c r="W97" i="12"/>
  <c r="W247" i="12"/>
  <c r="W357" i="12"/>
  <c r="W487" i="12"/>
  <c r="W530" i="12"/>
  <c r="W601" i="12"/>
  <c r="W20" i="12"/>
  <c r="W186" i="12"/>
  <c r="W352" i="12"/>
  <c r="W496" i="12"/>
  <c r="W160" i="12"/>
  <c r="W111" i="12"/>
  <c r="W491" i="12"/>
  <c r="W59" i="12"/>
  <c r="W250" i="12"/>
  <c r="W50" i="12"/>
  <c r="W431" i="12"/>
  <c r="W13" i="12"/>
  <c r="W130" i="12"/>
  <c r="W120" i="12"/>
  <c r="W607" i="12"/>
  <c r="W364" i="12"/>
  <c r="W663" i="12"/>
  <c r="W451" i="12"/>
  <c r="W492" i="12"/>
  <c r="W619" i="12"/>
  <c r="W96" i="12"/>
  <c r="W228" i="12"/>
  <c r="W341" i="12"/>
  <c r="W414" i="12"/>
  <c r="W485" i="12"/>
  <c r="W584" i="12"/>
  <c r="W8" i="12"/>
  <c r="W221" i="12"/>
  <c r="W333" i="12"/>
  <c r="W64" i="12"/>
  <c r="W146" i="12"/>
  <c r="W383" i="12"/>
  <c r="W646" i="12"/>
  <c r="W106" i="12"/>
  <c r="W449" i="12"/>
  <c r="W609" i="12"/>
  <c r="W31" i="12"/>
  <c r="W677" i="12"/>
  <c r="W249" i="12"/>
  <c r="W365" i="12"/>
  <c r="W422" i="12"/>
  <c r="W477" i="12"/>
  <c r="W581" i="12"/>
  <c r="W637" i="12"/>
  <c r="W662" i="12"/>
  <c r="W57" i="12"/>
  <c r="W125" i="12"/>
  <c r="W198" i="12"/>
  <c r="W520" i="12"/>
  <c r="W361" i="12"/>
  <c r="W139" i="12"/>
  <c r="W605" i="12"/>
  <c r="W403" i="12"/>
  <c r="W193" i="12"/>
  <c r="W647" i="12"/>
  <c r="W460" i="12"/>
  <c r="W278" i="12"/>
  <c r="W685" i="12"/>
  <c r="W501" i="12"/>
  <c r="W325" i="12"/>
  <c r="W92" i="12"/>
  <c r="W516" i="12"/>
  <c r="W307" i="12"/>
  <c r="W69" i="12"/>
  <c r="W499" i="12"/>
  <c r="W306" i="12"/>
  <c r="W90" i="12"/>
  <c r="W556" i="12"/>
  <c r="W368" i="12"/>
  <c r="W168" i="12"/>
  <c r="W627" i="12"/>
  <c r="W453" i="12"/>
  <c r="W237" i="12"/>
  <c r="W679" i="12"/>
  <c r="W510" i="12"/>
  <c r="W318" i="12"/>
  <c r="W104" i="12"/>
  <c r="W136" i="12"/>
  <c r="W339" i="12"/>
  <c r="W195" i="12"/>
  <c r="W33" i="12"/>
  <c r="W17" i="12"/>
  <c r="W503" i="12"/>
  <c r="W347" i="12"/>
  <c r="W203" i="12"/>
  <c r="W44" i="12"/>
  <c r="W586" i="12"/>
  <c r="W418" i="12"/>
  <c r="W262" i="12"/>
  <c r="W118" i="12"/>
  <c r="W28" i="12"/>
  <c r="W651" i="12"/>
  <c r="W103" i="12"/>
  <c r="W3" i="12"/>
  <c r="W675" i="12"/>
  <c r="W101" i="12"/>
  <c r="W163" i="12"/>
  <c r="W234" i="12"/>
  <c r="W362" i="12"/>
  <c r="W409" i="12"/>
  <c r="W464" i="12"/>
  <c r="W579" i="12"/>
  <c r="W625" i="12"/>
  <c r="W656" i="12"/>
  <c r="W37" i="12"/>
  <c r="W476" i="12"/>
  <c r="W296" i="12"/>
  <c r="W78" i="12"/>
  <c r="W547" i="12"/>
  <c r="W375" i="12"/>
  <c r="W138" i="12"/>
  <c r="W590" i="12"/>
  <c r="W416" i="12"/>
  <c r="W210" i="12"/>
  <c r="W659" i="12"/>
  <c r="W459" i="12"/>
  <c r="W260" i="12"/>
  <c r="W22" i="12"/>
  <c r="W458" i="12"/>
  <c r="W276" i="12"/>
  <c r="W629" i="12"/>
  <c r="W441" i="12"/>
  <c r="W258" i="12"/>
  <c r="W695" i="12"/>
  <c r="W528" i="12"/>
  <c r="W320" i="12"/>
  <c r="W89" i="12"/>
  <c r="W583" i="12"/>
  <c r="W397" i="12"/>
  <c r="W201" i="12"/>
  <c r="W640" i="12"/>
  <c r="W452" i="12"/>
  <c r="W270" i="12"/>
  <c r="W6" i="12"/>
  <c r="W112" i="12"/>
  <c r="W303" i="12"/>
  <c r="W147" i="12"/>
  <c r="W134" i="12"/>
  <c r="W623" i="12"/>
  <c r="W479" i="12"/>
  <c r="W311" i="12"/>
  <c r="W155" i="12"/>
  <c r="W694" i="12"/>
  <c r="W538" i="12"/>
  <c r="W394" i="12"/>
  <c r="W226" i="12"/>
  <c r="W70" i="12"/>
  <c r="W48" i="12"/>
  <c r="C12" i="12"/>
  <c r="W437" i="12"/>
  <c r="W180" i="12"/>
  <c r="W650" i="12"/>
  <c r="W649" i="12"/>
  <c r="W671" i="12"/>
  <c r="W81" i="12"/>
  <c r="W162" i="12"/>
  <c r="W233" i="12"/>
  <c r="W349" i="12"/>
  <c r="W408" i="12"/>
  <c r="W463" i="12"/>
  <c r="W567" i="12"/>
  <c r="W624" i="12"/>
  <c r="W606" i="12"/>
  <c r="W462" i="12"/>
  <c r="W281" i="12"/>
  <c r="W56" i="12"/>
  <c r="W519" i="12"/>
  <c r="W328" i="12"/>
  <c r="W116" i="12"/>
  <c r="W576" i="12"/>
  <c r="W402" i="12"/>
  <c r="W174" i="12"/>
  <c r="W617" i="12"/>
  <c r="W445" i="12"/>
  <c r="W245" i="12"/>
  <c r="W630" i="12"/>
  <c r="W428" i="12"/>
  <c r="W224" i="12"/>
  <c r="W615" i="12"/>
  <c r="W427" i="12"/>
  <c r="W241" i="12"/>
  <c r="W668" i="12"/>
  <c r="W484" i="12"/>
  <c r="W305" i="12"/>
  <c r="W67" i="12"/>
  <c r="W569" i="12"/>
  <c r="W367" i="12"/>
  <c r="W149" i="12"/>
  <c r="W626" i="12"/>
  <c r="W438" i="12"/>
  <c r="W254" i="12"/>
  <c r="W232" i="12"/>
  <c r="W76" i="12"/>
  <c r="W291" i="12"/>
  <c r="W135" i="12"/>
  <c r="W122" i="12"/>
  <c r="W599" i="12"/>
  <c r="W443" i="12"/>
  <c r="W299" i="12"/>
  <c r="W143" i="12"/>
  <c r="W682" i="12"/>
  <c r="W514" i="12"/>
  <c r="W358" i="12"/>
  <c r="W214" i="12"/>
  <c r="W58" i="12"/>
  <c r="W36" i="12"/>
  <c r="W502" i="12"/>
  <c r="W346" i="12"/>
  <c r="W202" i="12"/>
  <c r="W27" i="12"/>
  <c r="W47" i="12"/>
  <c r="W676" i="12"/>
  <c r="W621" i="12"/>
  <c r="W378" i="12"/>
  <c r="W436" i="12"/>
  <c r="W493" i="12"/>
  <c r="W595" i="12"/>
  <c r="W643" i="12"/>
  <c r="W665" i="12"/>
  <c r="W79" i="12"/>
  <c r="W144" i="12"/>
  <c r="W216" i="12"/>
  <c r="W345" i="12"/>
  <c r="W393" i="12"/>
  <c r="W450" i="12"/>
  <c r="W578" i="12"/>
  <c r="W420" i="12"/>
  <c r="W230" i="12"/>
  <c r="W661" i="12"/>
  <c r="W489" i="12"/>
  <c r="W280" i="12"/>
  <c r="W26" i="12"/>
  <c r="W532" i="12"/>
  <c r="W342" i="12"/>
  <c r="W137" i="12"/>
  <c r="W573" i="12"/>
  <c r="W387" i="12"/>
  <c r="W189" i="12"/>
  <c r="W572" i="12"/>
  <c r="W400" i="12"/>
  <c r="W170" i="12"/>
  <c r="W557" i="12"/>
  <c r="W385" i="12"/>
  <c r="W169" i="12"/>
  <c r="W642" i="12"/>
  <c r="W440" i="12"/>
  <c r="W240" i="12"/>
  <c r="W693" i="12"/>
  <c r="W511" i="12"/>
  <c r="W336" i="12"/>
  <c r="W85" i="12"/>
  <c r="W568" i="12"/>
  <c r="W396" i="12"/>
  <c r="W182" i="12"/>
  <c r="W208" i="12"/>
  <c r="W34" i="12"/>
  <c r="W243" i="12"/>
  <c r="W99" i="12"/>
  <c r="W74" i="12"/>
  <c r="W575" i="12"/>
  <c r="W407" i="12"/>
  <c r="W251" i="12"/>
  <c r="W107" i="12"/>
  <c r="W634" i="12"/>
  <c r="W490" i="12"/>
  <c r="W322" i="12"/>
  <c r="W166" i="12"/>
  <c r="W10" i="12"/>
  <c r="W35" i="12"/>
  <c r="W252" i="12"/>
  <c r="W391" i="12"/>
  <c r="W565" i="12"/>
  <c r="W678" i="12"/>
  <c r="W435" i="12"/>
  <c r="W481" i="12"/>
  <c r="W594" i="12"/>
  <c r="W639" i="12"/>
  <c r="W664" i="12"/>
  <c r="W61" i="12"/>
  <c r="W141" i="12"/>
  <c r="W213" i="12"/>
  <c r="W332" i="12"/>
  <c r="W392" i="12"/>
  <c r="W548" i="12"/>
  <c r="W404" i="12"/>
  <c r="W212" i="12"/>
  <c r="W633" i="12"/>
  <c r="W447" i="12"/>
  <c r="W264" i="12"/>
  <c r="W686" i="12"/>
  <c r="W518" i="12"/>
  <c r="W309" i="12"/>
  <c r="W73" i="12"/>
  <c r="W559" i="12"/>
  <c r="W373" i="12"/>
  <c r="W173" i="12"/>
  <c r="W544" i="12"/>
  <c r="W355" i="12"/>
  <c r="W152" i="12"/>
  <c r="W543" i="12"/>
  <c r="W369" i="12"/>
  <c r="W129" i="12"/>
  <c r="W600" i="12"/>
  <c r="W426" i="12"/>
  <c r="W222" i="12"/>
  <c r="W680" i="12"/>
  <c r="W483" i="12"/>
  <c r="W288" i="12"/>
  <c r="W66" i="12"/>
  <c r="W554" i="12"/>
  <c r="W380" i="12"/>
  <c r="W145" i="12"/>
  <c r="W172" i="12"/>
  <c r="W19" i="12"/>
  <c r="W231" i="12"/>
  <c r="W87" i="12"/>
  <c r="W49" i="12"/>
  <c r="W539" i="12"/>
  <c r="W395" i="12"/>
  <c r="W239" i="12"/>
  <c r="W95" i="12"/>
  <c r="W610" i="12"/>
  <c r="W454" i="12"/>
  <c r="W310" i="12"/>
  <c r="W154" i="12"/>
  <c r="W9" i="12"/>
  <c r="W23" i="12"/>
  <c r="W16" i="12"/>
  <c r="W43" i="12"/>
  <c r="W142" i="12"/>
  <c r="W238" i="12"/>
  <c r="W334" i="12"/>
  <c r="W430" i="12"/>
  <c r="W526" i="12"/>
  <c r="W622" i="12"/>
  <c r="W29" i="12"/>
  <c r="W131" i="12"/>
  <c r="W227" i="12"/>
  <c r="W323" i="12"/>
  <c r="W419" i="12"/>
  <c r="W515" i="12"/>
  <c r="W611" i="12"/>
  <c r="W62" i="12"/>
  <c r="W18" i="12"/>
  <c r="W123" i="12"/>
  <c r="W219" i="12"/>
  <c r="W315" i="12"/>
  <c r="W51" i="12"/>
  <c r="W148" i="12"/>
  <c r="W244" i="12"/>
  <c r="W164" i="12"/>
  <c r="W302" i="12"/>
  <c r="W424" i="12"/>
  <c r="W540" i="12"/>
  <c r="W653" i="12"/>
  <c r="W105" i="12"/>
  <c r="W256" i="12"/>
  <c r="W381" i="12"/>
  <c r="W497" i="12"/>
  <c r="W613" i="12"/>
  <c r="W42" i="12"/>
  <c r="W204" i="12"/>
  <c r="W337" i="12"/>
  <c r="W456" i="12"/>
  <c r="W570" i="12"/>
  <c r="W681" i="12"/>
  <c r="W151" i="12"/>
  <c r="W290" i="12"/>
  <c r="W413" i="12"/>
  <c r="W529" i="12"/>
  <c r="W21" i="12"/>
  <c r="W188" i="12"/>
  <c r="W324" i="12"/>
  <c r="W444" i="12"/>
  <c r="W558" i="12"/>
  <c r="W72" i="12"/>
  <c r="W225" i="12"/>
  <c r="W356" i="12"/>
  <c r="W473" i="12"/>
  <c r="W589" i="12"/>
  <c r="W25" i="12"/>
  <c r="W192" i="12"/>
  <c r="W326" i="12"/>
  <c r="W446" i="12"/>
  <c r="W560" i="12"/>
  <c r="W673" i="12"/>
  <c r="W157" i="12"/>
  <c r="W295" i="12"/>
  <c r="W417" i="12"/>
  <c r="W533" i="12"/>
  <c r="W648" i="12"/>
  <c r="W117" i="12"/>
  <c r="W265" i="12"/>
  <c r="W390" i="12"/>
  <c r="W506" i="12"/>
  <c r="W620" i="12"/>
  <c r="W508" i="12"/>
  <c r="W269" i="12"/>
  <c r="W684" i="12"/>
  <c r="W521" i="12"/>
  <c r="W283" i="12"/>
  <c r="W689" i="12"/>
  <c r="W523" i="12"/>
  <c r="W297" i="12"/>
  <c r="W691" i="12"/>
  <c r="W536" i="12"/>
  <c r="W301" i="12"/>
  <c r="W697" i="12"/>
  <c r="W549" i="12"/>
  <c r="W507" i="12"/>
  <c r="W553" i="12"/>
  <c r="W12" i="12"/>
  <c r="W52" i="12"/>
  <c r="W82" i="12"/>
  <c r="W178" i="12"/>
  <c r="W274" i="12"/>
  <c r="W370" i="12"/>
  <c r="W466" i="12"/>
  <c r="W562" i="12"/>
  <c r="W658" i="12"/>
  <c r="W71" i="12"/>
  <c r="W167" i="12"/>
  <c r="W263" i="12"/>
  <c r="W359" i="12"/>
  <c r="W455" i="12"/>
  <c r="W551" i="12"/>
  <c r="W14" i="12"/>
  <c r="W98" i="12"/>
  <c r="W63" i="12"/>
  <c r="W159" i="12"/>
  <c r="W255" i="12"/>
  <c r="W351" i="12"/>
  <c r="W88" i="12"/>
  <c r="W184" i="12"/>
  <c r="W65" i="12"/>
  <c r="W218" i="12"/>
  <c r="W350" i="12"/>
  <c r="W468" i="12"/>
  <c r="W582" i="12"/>
  <c r="W692" i="12"/>
  <c r="W165" i="12"/>
  <c r="W304" i="12"/>
  <c r="W425" i="12"/>
  <c r="W541" i="12"/>
  <c r="W654" i="12"/>
  <c r="W108" i="12"/>
  <c r="W257" i="12"/>
  <c r="W384" i="12"/>
  <c r="W498" i="12"/>
  <c r="W614" i="12"/>
  <c r="W45" i="12"/>
  <c r="W205" i="12"/>
  <c r="W338" i="12"/>
  <c r="W457" i="12"/>
  <c r="W571" i="12"/>
  <c r="W91" i="12"/>
  <c r="W242" i="12"/>
  <c r="W372" i="12"/>
  <c r="W486" i="12"/>
  <c r="W602" i="12"/>
  <c r="W133" i="12"/>
  <c r="W277" i="12"/>
  <c r="W401" i="12"/>
  <c r="W517" i="12"/>
  <c r="W631" i="12"/>
  <c r="W93" i="12"/>
  <c r="W246" i="12"/>
  <c r="W374" i="12"/>
  <c r="W488" i="12"/>
  <c r="W604" i="12"/>
  <c r="W55" i="12"/>
  <c r="W211" i="12"/>
  <c r="W343" i="12"/>
  <c r="W461" i="12"/>
  <c r="W577" i="12"/>
  <c r="W687" i="12"/>
  <c r="W176" i="12"/>
  <c r="W313" i="12"/>
  <c r="W24" i="12"/>
  <c r="W5" i="12"/>
  <c r="W94" i="12"/>
  <c r="W190" i="12"/>
  <c r="W286" i="12"/>
  <c r="W382" i="12"/>
  <c r="W478" i="12"/>
  <c r="W574" i="12"/>
  <c r="W670" i="12"/>
  <c r="W83" i="12"/>
  <c r="W179" i="12"/>
  <c r="W275" i="12"/>
  <c r="W371" i="12"/>
  <c r="W467" i="12"/>
  <c r="W563" i="12"/>
  <c r="W15" i="12"/>
  <c r="W110" i="12"/>
  <c r="W75" i="12"/>
  <c r="W171" i="12"/>
  <c r="W267" i="12"/>
  <c r="W363" i="12"/>
  <c r="W100" i="12"/>
  <c r="W196" i="12"/>
  <c r="W84" i="12"/>
  <c r="W236" i="12"/>
  <c r="W366" i="12"/>
  <c r="W482" i="12"/>
  <c r="W596" i="12"/>
  <c r="W7" i="12"/>
  <c r="W185" i="12"/>
  <c r="W319" i="12"/>
  <c r="W439" i="12"/>
  <c r="W555" i="12"/>
  <c r="W667" i="12"/>
  <c r="W128" i="12"/>
  <c r="W272" i="12"/>
  <c r="W398" i="12"/>
  <c r="W512" i="12"/>
  <c r="W628" i="12"/>
  <c r="W68" i="12"/>
  <c r="W223" i="12"/>
  <c r="W354" i="12"/>
  <c r="W471" i="12"/>
  <c r="W585" i="12"/>
  <c r="W113" i="12"/>
  <c r="W259" i="12"/>
  <c r="W386" i="12"/>
  <c r="W500" i="12"/>
  <c r="W616" i="12"/>
  <c r="W153" i="12"/>
  <c r="W293" i="12"/>
  <c r="W415" i="12"/>
  <c r="W531" i="12"/>
  <c r="W645" i="12"/>
  <c r="W115" i="12"/>
  <c r="W261" i="12"/>
  <c r="W388" i="12"/>
  <c r="W504" i="12"/>
  <c r="W618" i="12"/>
  <c r="W77" i="12"/>
  <c r="W229" i="12"/>
  <c r="W360" i="12"/>
  <c r="W475" i="12"/>
  <c r="W591" i="12"/>
  <c r="W30" i="12"/>
  <c r="W194" i="12"/>
  <c r="W329" i="12"/>
  <c r="W448" i="12"/>
  <c r="W564" i="12"/>
  <c r="W268" i="12"/>
  <c r="W683" i="12"/>
  <c r="W509" i="12"/>
  <c r="W282" i="12"/>
  <c r="W688" i="12"/>
  <c r="W522" i="12"/>
  <c r="W284" i="12"/>
  <c r="W690" i="12"/>
  <c r="W535" i="12"/>
  <c r="W300" i="12"/>
  <c r="W696" i="12"/>
  <c r="W537" i="12"/>
  <c r="W314" i="12"/>
  <c r="W253" i="12"/>
  <c r="W552" i="12"/>
  <c r="W102" i="12"/>
  <c r="CH19" i="8"/>
  <c r="CI19" i="8"/>
  <c r="CH13" i="8"/>
  <c r="CI13" i="8"/>
  <c r="CH20" i="8"/>
  <c r="CI20" i="8"/>
  <c r="CJ16" i="8" l="1"/>
  <c r="Z4" i="12"/>
  <c r="Z16" i="12"/>
  <c r="Z28" i="12"/>
  <c r="Z40" i="12"/>
  <c r="Z52" i="12"/>
  <c r="Z64" i="12"/>
  <c r="Z76" i="12"/>
  <c r="Z88" i="12"/>
  <c r="Z100" i="12"/>
  <c r="Z112" i="12"/>
  <c r="Z124" i="12"/>
  <c r="Z136" i="12"/>
  <c r="Z148" i="12"/>
  <c r="Z160" i="12"/>
  <c r="Z172" i="12"/>
  <c r="Z184" i="12"/>
  <c r="Z196" i="12"/>
  <c r="Z208" i="12"/>
  <c r="Z220" i="12"/>
  <c r="Z232" i="12"/>
  <c r="Z244" i="12"/>
  <c r="Z256" i="12"/>
  <c r="Z268" i="12"/>
  <c r="Z280" i="12"/>
  <c r="Z292" i="12"/>
  <c r="Z304" i="12"/>
  <c r="Z316" i="12"/>
  <c r="Z5" i="12"/>
  <c r="Z17" i="12"/>
  <c r="Z29" i="12"/>
  <c r="Z41" i="12"/>
  <c r="Z53" i="12"/>
  <c r="Z65" i="12"/>
  <c r="Z77" i="12"/>
  <c r="Z89" i="12"/>
  <c r="Z101" i="12"/>
  <c r="Z113" i="12"/>
  <c r="Z125" i="12"/>
  <c r="Z137" i="12"/>
  <c r="Z149" i="12"/>
  <c r="Z161" i="12"/>
  <c r="Z173" i="12"/>
  <c r="Z185" i="12"/>
  <c r="Z197" i="12"/>
  <c r="Z209" i="12"/>
  <c r="Z221" i="12"/>
  <c r="Z233" i="12"/>
  <c r="Z245" i="12"/>
  <c r="Z257" i="12"/>
  <c r="Z269" i="12"/>
  <c r="Z281" i="12"/>
  <c r="Z293" i="12"/>
  <c r="Z305" i="12"/>
  <c r="Z317" i="12"/>
  <c r="Z6" i="12"/>
  <c r="Z18" i="12"/>
  <c r="Z30" i="12"/>
  <c r="Z42" i="12"/>
  <c r="Z54" i="12"/>
  <c r="Z66" i="12"/>
  <c r="Z78" i="12"/>
  <c r="Z90" i="12"/>
  <c r="Z102" i="12"/>
  <c r="Z114" i="12"/>
  <c r="Z126" i="12"/>
  <c r="Z138" i="12"/>
  <c r="Z150" i="12"/>
  <c r="Z162" i="12"/>
  <c r="Z174" i="12"/>
  <c r="Z186" i="12"/>
  <c r="Z198" i="12"/>
  <c r="Z9" i="12"/>
  <c r="Z21" i="12"/>
  <c r="Z33" i="12"/>
  <c r="Z45" i="12"/>
  <c r="Z57" i="12"/>
  <c r="Z69" i="12"/>
  <c r="Z81" i="12"/>
  <c r="Z93" i="12"/>
  <c r="Z105" i="12"/>
  <c r="Z117" i="12"/>
  <c r="Z129" i="12"/>
  <c r="Z141" i="12"/>
  <c r="Z153" i="12"/>
  <c r="Z165" i="12"/>
  <c r="Z177" i="12"/>
  <c r="Z189" i="12"/>
  <c r="Z201" i="12"/>
  <c r="Z213" i="12"/>
  <c r="Z225" i="12"/>
  <c r="Z237" i="12"/>
  <c r="Z249" i="12"/>
  <c r="Z261" i="12"/>
  <c r="Z273" i="12"/>
  <c r="Z285" i="12"/>
  <c r="Z297" i="12"/>
  <c r="Z309" i="12"/>
  <c r="Z321" i="12"/>
  <c r="Z10" i="12"/>
  <c r="Z22" i="12"/>
  <c r="Z34" i="12"/>
  <c r="Z46" i="12"/>
  <c r="Z58" i="12"/>
  <c r="Z70" i="12"/>
  <c r="Z82" i="12"/>
  <c r="Z94" i="12"/>
  <c r="Z106" i="12"/>
  <c r="Z118" i="12"/>
  <c r="Z130" i="12"/>
  <c r="Z142" i="12"/>
  <c r="Z154" i="12"/>
  <c r="Z166" i="12"/>
  <c r="Z178" i="12"/>
  <c r="Z190" i="12"/>
  <c r="Z202" i="12"/>
  <c r="Z214" i="12"/>
  <c r="Z226" i="12"/>
  <c r="Z238" i="12"/>
  <c r="Z250" i="12"/>
  <c r="Z262" i="12"/>
  <c r="Z274" i="12"/>
  <c r="Z286" i="12"/>
  <c r="Z298" i="12"/>
  <c r="Z310" i="12"/>
  <c r="Z322" i="12"/>
  <c r="Z11" i="12"/>
  <c r="Z23" i="12"/>
  <c r="Z35" i="12"/>
  <c r="Z47" i="12"/>
  <c r="Z59" i="12"/>
  <c r="Z71" i="12"/>
  <c r="Z83" i="12"/>
  <c r="Z95" i="12"/>
  <c r="Z107" i="12"/>
  <c r="Z119" i="12"/>
  <c r="Z131" i="12"/>
  <c r="Z143" i="12"/>
  <c r="Z155" i="12"/>
  <c r="Z167" i="12"/>
  <c r="Z179" i="12"/>
  <c r="Z191" i="12"/>
  <c r="Z203" i="12"/>
  <c r="Z215" i="12"/>
  <c r="Z227" i="12"/>
  <c r="Z239" i="12"/>
  <c r="Z251" i="12"/>
  <c r="Z263" i="12"/>
  <c r="Z275" i="12"/>
  <c r="Z287" i="12"/>
  <c r="Z299" i="12"/>
  <c r="Z311" i="12"/>
  <c r="Z323" i="12"/>
  <c r="Z335" i="12"/>
  <c r="Z24" i="12"/>
  <c r="Z48" i="12"/>
  <c r="Z72" i="12"/>
  <c r="Z96" i="12"/>
  <c r="Z120" i="12"/>
  <c r="Z144" i="12"/>
  <c r="Z168" i="12"/>
  <c r="Z192" i="12"/>
  <c r="Z212" i="12"/>
  <c r="Z234" i="12"/>
  <c r="Z254" i="12"/>
  <c r="Z276" i="12"/>
  <c r="Z295" i="12"/>
  <c r="Z315" i="12"/>
  <c r="Z332" i="12"/>
  <c r="Z345" i="12"/>
  <c r="Z357" i="12"/>
  <c r="Z369" i="12"/>
  <c r="Z381" i="12"/>
  <c r="Z393" i="12"/>
  <c r="Z405" i="12"/>
  <c r="Z417" i="12"/>
  <c r="Z429" i="12"/>
  <c r="Z441" i="12"/>
  <c r="Z453" i="12"/>
  <c r="Z465" i="12"/>
  <c r="Z477" i="12"/>
  <c r="Z489" i="12"/>
  <c r="Z501" i="12"/>
  <c r="Z513" i="12"/>
  <c r="Z525" i="12"/>
  <c r="Z537" i="12"/>
  <c r="Z549" i="12"/>
  <c r="Z561" i="12"/>
  <c r="Z573" i="12"/>
  <c r="Z585" i="12"/>
  <c r="Z597" i="12"/>
  <c r="Z609" i="12"/>
  <c r="Z621" i="12"/>
  <c r="Z633" i="12"/>
  <c r="Z645" i="12"/>
  <c r="Z657" i="12"/>
  <c r="Z669" i="12"/>
  <c r="Z681" i="12"/>
  <c r="Z693" i="12"/>
  <c r="Z25" i="12"/>
  <c r="Z49" i="12"/>
  <c r="Z73" i="12"/>
  <c r="Z97" i="12"/>
  <c r="Z121" i="12"/>
  <c r="Z145" i="12"/>
  <c r="Z169" i="12"/>
  <c r="Z193" i="12"/>
  <c r="Z216" i="12"/>
  <c r="Z235" i="12"/>
  <c r="Z255" i="12"/>
  <c r="Z277" i="12"/>
  <c r="Z296" i="12"/>
  <c r="Z318" i="12"/>
  <c r="Z333" i="12"/>
  <c r="Z346" i="12"/>
  <c r="Z358" i="12"/>
  <c r="Z370" i="12"/>
  <c r="Z382" i="12"/>
  <c r="Z394" i="12"/>
  <c r="Z406" i="12"/>
  <c r="Z418" i="12"/>
  <c r="Z430" i="12"/>
  <c r="Z442" i="12"/>
  <c r="Z454" i="12"/>
  <c r="Z466" i="12"/>
  <c r="Z478" i="12"/>
  <c r="Z490" i="12"/>
  <c r="Z502" i="12"/>
  <c r="Z514" i="12"/>
  <c r="Z526" i="12"/>
  <c r="Z538" i="12"/>
  <c r="Z550" i="12"/>
  <c r="Z562" i="12"/>
  <c r="Z574" i="12"/>
  <c r="Z586" i="12"/>
  <c r="Z598" i="12"/>
  <c r="Z610" i="12"/>
  <c r="Z622" i="12"/>
  <c r="Z634" i="12"/>
  <c r="Z646" i="12"/>
  <c r="Z658" i="12"/>
  <c r="Z670" i="12"/>
  <c r="Z682" i="12"/>
  <c r="Z694" i="12"/>
  <c r="Z443" i="12"/>
  <c r="Z479" i="12"/>
  <c r="Z503" i="12"/>
  <c r="Z527" i="12"/>
  <c r="Z551" i="12"/>
  <c r="Z563" i="12"/>
  <c r="Z587" i="12"/>
  <c r="Z611" i="12"/>
  <c r="Z623" i="12"/>
  <c r="Z647" i="12"/>
  <c r="Z671" i="12"/>
  <c r="Z695" i="12"/>
  <c r="Z123" i="12"/>
  <c r="Z240" i="12"/>
  <c r="Z301" i="12"/>
  <c r="Z336" i="12"/>
  <c r="Z360" i="12"/>
  <c r="Z384" i="12"/>
  <c r="Z408" i="12"/>
  <c r="Z444" i="12"/>
  <c r="Z468" i="12"/>
  <c r="Z492" i="12"/>
  <c r="Z516" i="12"/>
  <c r="Z540" i="12"/>
  <c r="Z564" i="12"/>
  <c r="Z588" i="12"/>
  <c r="Z612" i="12"/>
  <c r="Z636" i="12"/>
  <c r="Z660" i="12"/>
  <c r="Z672" i="12"/>
  <c r="Z696" i="12"/>
  <c r="Z302" i="12"/>
  <c r="Z337" i="12"/>
  <c r="Z361" i="12"/>
  <c r="Z385" i="12"/>
  <c r="Z421" i="12"/>
  <c r="Z445" i="12"/>
  <c r="Z469" i="12"/>
  <c r="Z493" i="12"/>
  <c r="Z529" i="12"/>
  <c r="Z553" i="12"/>
  <c r="Z577" i="12"/>
  <c r="Z601" i="12"/>
  <c r="Z625" i="12"/>
  <c r="Z661" i="12"/>
  <c r="Z685" i="12"/>
  <c r="Z2" i="12"/>
  <c r="Z26" i="12"/>
  <c r="Z50" i="12"/>
  <c r="Z74" i="12"/>
  <c r="Z98" i="12"/>
  <c r="Z122" i="12"/>
  <c r="Z146" i="12"/>
  <c r="Z170" i="12"/>
  <c r="Z194" i="12"/>
  <c r="Z217" i="12"/>
  <c r="Z236" i="12"/>
  <c r="Z258" i="12"/>
  <c r="Z278" i="12"/>
  <c r="Z300" i="12"/>
  <c r="Z319" i="12"/>
  <c r="Z334" i="12"/>
  <c r="Z347" i="12"/>
  <c r="Z359" i="12"/>
  <c r="Z371" i="12"/>
  <c r="Z383" i="12"/>
  <c r="Z395" i="12"/>
  <c r="Z407" i="12"/>
  <c r="Z419" i="12"/>
  <c r="Z431" i="12"/>
  <c r="Z455" i="12"/>
  <c r="Z467" i="12"/>
  <c r="Z491" i="12"/>
  <c r="Z515" i="12"/>
  <c r="Z539" i="12"/>
  <c r="Z575" i="12"/>
  <c r="Z599" i="12"/>
  <c r="Z635" i="12"/>
  <c r="Z659" i="12"/>
  <c r="Z683" i="12"/>
  <c r="Z27" i="12"/>
  <c r="Z51" i="12"/>
  <c r="Z75" i="12"/>
  <c r="Z147" i="12"/>
  <c r="Z171" i="12"/>
  <c r="Z195" i="12"/>
  <c r="Z218" i="12"/>
  <c r="Z259" i="12"/>
  <c r="Z279" i="12"/>
  <c r="Z320" i="12"/>
  <c r="Z348" i="12"/>
  <c r="Z372" i="12"/>
  <c r="Z396" i="12"/>
  <c r="Z432" i="12"/>
  <c r="Z456" i="12"/>
  <c r="Z480" i="12"/>
  <c r="Z504" i="12"/>
  <c r="Z528" i="12"/>
  <c r="Z552" i="12"/>
  <c r="Z576" i="12"/>
  <c r="Z600" i="12"/>
  <c r="Z624" i="12"/>
  <c r="Z648" i="12"/>
  <c r="Z684" i="12"/>
  <c r="Z282" i="12"/>
  <c r="Z349" i="12"/>
  <c r="Z373" i="12"/>
  <c r="Z409" i="12"/>
  <c r="Z433" i="12"/>
  <c r="Z457" i="12"/>
  <c r="Z481" i="12"/>
  <c r="Z517" i="12"/>
  <c r="Z541" i="12"/>
  <c r="Z565" i="12"/>
  <c r="Z589" i="12"/>
  <c r="Z613" i="12"/>
  <c r="Z637" i="12"/>
  <c r="Z673" i="12"/>
  <c r="Z697" i="12"/>
  <c r="Z3" i="12"/>
  <c r="Z99" i="12"/>
  <c r="Z420" i="12"/>
  <c r="Z7" i="12"/>
  <c r="Z31" i="12"/>
  <c r="Z55" i="12"/>
  <c r="Z79" i="12"/>
  <c r="Z103" i="12"/>
  <c r="Z127" i="12"/>
  <c r="Z151" i="12"/>
  <c r="Z175" i="12"/>
  <c r="Z199" i="12"/>
  <c r="Z219" i="12"/>
  <c r="Z241" i="12"/>
  <c r="Z260" i="12"/>
  <c r="Z324" i="12"/>
  <c r="Z397" i="12"/>
  <c r="Z505" i="12"/>
  <c r="Z649" i="12"/>
  <c r="Z8" i="12"/>
  <c r="Z32" i="12"/>
  <c r="Z56" i="12"/>
  <c r="Z80" i="12"/>
  <c r="Z104" i="12"/>
  <c r="Z128" i="12"/>
  <c r="Z152" i="12"/>
  <c r="Z176" i="12"/>
  <c r="Z200" i="12"/>
  <c r="Z222" i="12"/>
  <c r="Z242" i="12"/>
  <c r="Z264" i="12"/>
  <c r="Z283" i="12"/>
  <c r="Z303" i="12"/>
  <c r="Z325" i="12"/>
  <c r="Z338" i="12"/>
  <c r="Z350" i="12"/>
  <c r="Z362" i="12"/>
  <c r="Z374" i="12"/>
  <c r="Z386" i="12"/>
  <c r="Z398" i="12"/>
  <c r="Z410" i="12"/>
  <c r="Z422" i="12"/>
  <c r="Z434" i="12"/>
  <c r="Z446" i="12"/>
  <c r="Z458" i="12"/>
  <c r="Z470" i="12"/>
  <c r="Z482" i="12"/>
  <c r="Z494" i="12"/>
  <c r="Z506" i="12"/>
  <c r="Z518" i="12"/>
  <c r="Z530" i="12"/>
  <c r="Z542" i="12"/>
  <c r="Z554" i="12"/>
  <c r="Z566" i="12"/>
  <c r="Z578" i="12"/>
  <c r="Z590" i="12"/>
  <c r="Z602" i="12"/>
  <c r="Z614" i="12"/>
  <c r="Z626" i="12"/>
  <c r="Z638" i="12"/>
  <c r="Z650" i="12"/>
  <c r="Z662" i="12"/>
  <c r="Z674" i="12"/>
  <c r="Z686" i="12"/>
  <c r="Z12" i="12"/>
  <c r="Z36" i="12"/>
  <c r="Z60" i="12"/>
  <c r="Z84" i="12"/>
  <c r="Z108" i="12"/>
  <c r="Z132" i="12"/>
  <c r="Z156" i="12"/>
  <c r="Z180" i="12"/>
  <c r="Z204" i="12"/>
  <c r="Z223" i="12"/>
  <c r="Z243" i="12"/>
  <c r="Z265" i="12"/>
  <c r="Z284" i="12"/>
  <c r="Z306" i="12"/>
  <c r="Z326" i="12"/>
  <c r="Z339" i="12"/>
  <c r="Z351" i="12"/>
  <c r="Z363" i="12"/>
  <c r="Z375" i="12"/>
  <c r="Z387" i="12"/>
  <c r="Z399" i="12"/>
  <c r="Z411" i="12"/>
  <c r="Z423" i="12"/>
  <c r="Z435" i="12"/>
  <c r="Z447" i="12"/>
  <c r="Z459" i="12"/>
  <c r="Z471" i="12"/>
  <c r="Z483" i="12"/>
  <c r="Z495" i="12"/>
  <c r="Z507" i="12"/>
  <c r="Z519" i="12"/>
  <c r="Z531" i="12"/>
  <c r="Z543" i="12"/>
  <c r="Z555" i="12"/>
  <c r="Z567" i="12"/>
  <c r="Z579" i="12"/>
  <c r="Z591" i="12"/>
  <c r="Z603" i="12"/>
  <c r="Z615" i="12"/>
  <c r="Z627" i="12"/>
  <c r="Z639" i="12"/>
  <c r="Z651" i="12"/>
  <c r="Z663" i="12"/>
  <c r="Z675" i="12"/>
  <c r="Z687" i="12"/>
  <c r="Z13" i="12"/>
  <c r="Z37" i="12"/>
  <c r="Z61" i="12"/>
  <c r="Z85" i="12"/>
  <c r="Z109" i="12"/>
  <c r="Z133" i="12"/>
  <c r="Z157" i="12"/>
  <c r="Z181" i="12"/>
  <c r="Z205" i="12"/>
  <c r="Z224" i="12"/>
  <c r="Z246" i="12"/>
  <c r="Z266" i="12"/>
  <c r="Z288" i="12"/>
  <c r="Z307" i="12"/>
  <c r="Z327" i="12"/>
  <c r="Z340" i="12"/>
  <c r="Z352" i="12"/>
  <c r="Z364" i="12"/>
  <c r="Z376" i="12"/>
  <c r="Z388" i="12"/>
  <c r="Z400" i="12"/>
  <c r="Z412" i="12"/>
  <c r="Z424" i="12"/>
  <c r="Z436" i="12"/>
  <c r="Z448" i="12"/>
  <c r="Z460" i="12"/>
  <c r="Z472" i="12"/>
  <c r="Z484" i="12"/>
  <c r="Z496" i="12"/>
  <c r="Z508" i="12"/>
  <c r="Z520" i="12"/>
  <c r="Z532" i="12"/>
  <c r="Z544" i="12"/>
  <c r="Z556" i="12"/>
  <c r="Z568" i="12"/>
  <c r="Z580" i="12"/>
  <c r="Z592" i="12"/>
  <c r="Z604" i="12"/>
  <c r="Z616" i="12"/>
  <c r="Z628" i="12"/>
  <c r="Z640" i="12"/>
  <c r="Z652" i="12"/>
  <c r="Z664" i="12"/>
  <c r="Z676" i="12"/>
  <c r="Z688" i="12"/>
  <c r="Z15" i="12"/>
  <c r="Z39" i="12"/>
  <c r="Z63" i="12"/>
  <c r="Z87" i="12"/>
  <c r="Z111" i="12"/>
  <c r="Z135" i="12"/>
  <c r="Z159" i="12"/>
  <c r="Z183" i="12"/>
  <c r="Z207" i="12"/>
  <c r="Z229" i="12"/>
  <c r="Z248" i="12"/>
  <c r="Z270" i="12"/>
  <c r="Z290" i="12"/>
  <c r="Z312" i="12"/>
  <c r="Z329" i="12"/>
  <c r="Z342" i="12"/>
  <c r="Z354" i="12"/>
  <c r="Z366" i="12"/>
  <c r="Z378" i="12"/>
  <c r="Z390" i="12"/>
  <c r="Z402" i="12"/>
  <c r="Z414" i="12"/>
  <c r="Z426" i="12"/>
  <c r="Z438" i="12"/>
  <c r="Z450" i="12"/>
  <c r="Z462" i="12"/>
  <c r="Z474" i="12"/>
  <c r="Z486" i="12"/>
  <c r="Z498" i="12"/>
  <c r="Z510" i="12"/>
  <c r="Z522" i="12"/>
  <c r="Z534" i="12"/>
  <c r="Z546" i="12"/>
  <c r="Z558" i="12"/>
  <c r="Z570" i="12"/>
  <c r="Z582" i="12"/>
  <c r="Z594" i="12"/>
  <c r="Z606" i="12"/>
  <c r="Z618" i="12"/>
  <c r="Z630" i="12"/>
  <c r="Z642" i="12"/>
  <c r="Z654" i="12"/>
  <c r="Z666" i="12"/>
  <c r="Z678" i="12"/>
  <c r="Z690" i="12"/>
  <c r="Z44" i="12"/>
  <c r="Z140" i="12"/>
  <c r="Z231" i="12"/>
  <c r="Z314" i="12"/>
  <c r="Z368" i="12"/>
  <c r="Z416" i="12"/>
  <c r="Z464" i="12"/>
  <c r="Z512" i="12"/>
  <c r="Z560" i="12"/>
  <c r="Z608" i="12"/>
  <c r="Z656" i="12"/>
  <c r="Z380" i="12"/>
  <c r="Z668" i="12"/>
  <c r="Z485" i="12"/>
  <c r="Z629" i="12"/>
  <c r="Z547" i="12"/>
  <c r="Z548" i="12"/>
  <c r="Z308" i="12"/>
  <c r="Z557" i="12"/>
  <c r="Z415" i="12"/>
  <c r="Z62" i="12"/>
  <c r="Z158" i="12"/>
  <c r="Z247" i="12"/>
  <c r="Z328" i="12"/>
  <c r="Z377" i="12"/>
  <c r="Z425" i="12"/>
  <c r="Z473" i="12"/>
  <c r="Z521" i="12"/>
  <c r="Z569" i="12"/>
  <c r="Z617" i="12"/>
  <c r="Z665" i="12"/>
  <c r="Z428" i="12"/>
  <c r="Z524" i="12"/>
  <c r="Z620" i="12"/>
  <c r="Z437" i="12"/>
  <c r="Z677" i="12"/>
  <c r="Z643" i="12"/>
  <c r="Z644" i="12"/>
  <c r="Z228" i="12"/>
  <c r="Z605" i="12"/>
  <c r="Z367" i="12"/>
  <c r="Z655" i="12"/>
  <c r="Z67" i="12"/>
  <c r="Z163" i="12"/>
  <c r="Z252" i="12"/>
  <c r="Z330" i="12"/>
  <c r="Z379" i="12"/>
  <c r="Z427" i="12"/>
  <c r="Z475" i="12"/>
  <c r="Z523" i="12"/>
  <c r="Z571" i="12"/>
  <c r="Z619" i="12"/>
  <c r="Z667" i="12"/>
  <c r="Z476" i="12"/>
  <c r="Z572" i="12"/>
  <c r="Z533" i="12"/>
  <c r="Z581" i="12"/>
  <c r="Z403" i="12"/>
  <c r="Z211" i="12"/>
  <c r="Z500" i="12"/>
  <c r="Z38" i="12"/>
  <c r="Z461" i="12"/>
  <c r="Z68" i="12"/>
  <c r="Z164" i="12"/>
  <c r="Z253" i="12"/>
  <c r="Z331" i="12"/>
  <c r="Z86" i="12"/>
  <c r="Z182" i="12"/>
  <c r="Z267" i="12"/>
  <c r="Z341" i="12"/>
  <c r="Z389" i="12"/>
  <c r="Z139" i="12"/>
  <c r="Z91" i="12"/>
  <c r="Z187" i="12"/>
  <c r="Z271" i="12"/>
  <c r="Z343" i="12"/>
  <c r="Z391" i="12"/>
  <c r="Z439" i="12"/>
  <c r="Z487" i="12"/>
  <c r="Z535" i="12"/>
  <c r="Z583" i="12"/>
  <c r="Z631" i="12"/>
  <c r="Z679" i="12"/>
  <c r="Z401" i="12"/>
  <c r="Z545" i="12"/>
  <c r="Z115" i="12"/>
  <c r="Z595" i="12"/>
  <c r="Z116" i="12"/>
  <c r="Z404" i="12"/>
  <c r="Z596" i="12"/>
  <c r="Z134" i="12"/>
  <c r="Z509" i="12"/>
  <c r="Z313" i="12"/>
  <c r="Z559" i="12"/>
  <c r="Z92" i="12"/>
  <c r="Z188" i="12"/>
  <c r="Z272" i="12"/>
  <c r="Z344" i="12"/>
  <c r="Z392" i="12"/>
  <c r="Z440" i="12"/>
  <c r="Z488" i="12"/>
  <c r="Z536" i="12"/>
  <c r="Z584" i="12"/>
  <c r="Z632" i="12"/>
  <c r="Z680" i="12"/>
  <c r="Z353" i="12"/>
  <c r="Z449" i="12"/>
  <c r="Z593" i="12"/>
  <c r="Z641" i="12"/>
  <c r="Z210" i="12"/>
  <c r="Z499" i="12"/>
  <c r="Z20" i="12"/>
  <c r="Z294" i="12"/>
  <c r="Z452" i="12"/>
  <c r="Z413" i="12"/>
  <c r="Z230" i="12"/>
  <c r="Z511" i="12"/>
  <c r="Z14" i="12"/>
  <c r="Z110" i="12"/>
  <c r="Z206" i="12"/>
  <c r="Z289" i="12"/>
  <c r="Z497" i="12"/>
  <c r="Z689" i="12"/>
  <c r="Z355" i="12"/>
  <c r="Z451" i="12"/>
  <c r="Z356" i="12"/>
  <c r="Z692" i="12"/>
  <c r="Z365" i="12"/>
  <c r="Z653" i="12"/>
  <c r="Z43" i="12"/>
  <c r="Z463" i="12"/>
  <c r="Z607" i="12"/>
  <c r="Z19" i="12"/>
  <c r="Z291" i="12"/>
  <c r="Z691" i="12"/>
  <c r="C15" i="12"/>
  <c r="S8" i="12"/>
  <c r="S20" i="12"/>
  <c r="S32" i="12"/>
  <c r="S44" i="12"/>
  <c r="S56" i="12"/>
  <c r="S68" i="12"/>
  <c r="S80" i="12"/>
  <c r="S92" i="12"/>
  <c r="S104" i="12"/>
  <c r="S116" i="12"/>
  <c r="S128" i="12"/>
  <c r="S140" i="12"/>
  <c r="S152" i="12"/>
  <c r="S164" i="12"/>
  <c r="S176" i="12"/>
  <c r="S188" i="12"/>
  <c r="S200" i="12"/>
  <c r="S212" i="12"/>
  <c r="S224" i="12"/>
  <c r="S236" i="12"/>
  <c r="S248" i="12"/>
  <c r="S260" i="12"/>
  <c r="S272" i="12"/>
  <c r="S284" i="12"/>
  <c r="S296" i="12"/>
  <c r="S308" i="12"/>
  <c r="S320" i="12"/>
  <c r="S332" i="12"/>
  <c r="S344" i="12"/>
  <c r="S356" i="12"/>
  <c r="S368" i="12"/>
  <c r="S380" i="12"/>
  <c r="S392" i="12"/>
  <c r="S404" i="12"/>
  <c r="S416" i="12"/>
  <c r="S428" i="12"/>
  <c r="S440" i="12"/>
  <c r="S452" i="12"/>
  <c r="S464" i="12"/>
  <c r="S476" i="12"/>
  <c r="S488" i="12"/>
  <c r="S500" i="12"/>
  <c r="S512" i="12"/>
  <c r="S524" i="12"/>
  <c r="S536" i="12"/>
  <c r="S548" i="12"/>
  <c r="S560" i="12"/>
  <c r="S572" i="12"/>
  <c r="S584" i="12"/>
  <c r="S596" i="12"/>
  <c r="S608" i="12"/>
  <c r="S620" i="12"/>
  <c r="S632" i="12"/>
  <c r="S644" i="12"/>
  <c r="S656" i="12"/>
  <c r="S668" i="12"/>
  <c r="S680" i="12"/>
  <c r="S692" i="12"/>
  <c r="S9" i="12"/>
  <c r="S21" i="12"/>
  <c r="S33" i="12"/>
  <c r="S45" i="12"/>
  <c r="S57" i="12"/>
  <c r="S69" i="12"/>
  <c r="S81" i="12"/>
  <c r="S93" i="12"/>
  <c r="S105" i="12"/>
  <c r="S117" i="12"/>
  <c r="S129" i="12"/>
  <c r="S141" i="12"/>
  <c r="S153" i="12"/>
  <c r="S165" i="12"/>
  <c r="S177" i="12"/>
  <c r="S189" i="12"/>
  <c r="S201" i="12"/>
  <c r="S213" i="12"/>
  <c r="S225" i="12"/>
  <c r="S237" i="12"/>
  <c r="S249" i="12"/>
  <c r="S261" i="12"/>
  <c r="S273" i="12"/>
  <c r="S285" i="12"/>
  <c r="S297" i="12"/>
  <c r="S309" i="12"/>
  <c r="S321" i="12"/>
  <c r="S333" i="12"/>
  <c r="S345" i="12"/>
  <c r="S357" i="12"/>
  <c r="S369" i="12"/>
  <c r="S381" i="12"/>
  <c r="S393" i="12"/>
  <c r="S405" i="12"/>
  <c r="S417" i="12"/>
  <c r="S429" i="12"/>
  <c r="S441" i="12"/>
  <c r="S453" i="12"/>
  <c r="S465" i="12"/>
  <c r="S477" i="12"/>
  <c r="S489" i="12"/>
  <c r="S501" i="12"/>
  <c r="S513" i="12"/>
  <c r="S525" i="12"/>
  <c r="S537" i="12"/>
  <c r="S549" i="12"/>
  <c r="S561" i="12"/>
  <c r="S573" i="12"/>
  <c r="S585" i="12"/>
  <c r="S597" i="12"/>
  <c r="S609" i="12"/>
  <c r="S621" i="12"/>
  <c r="S633" i="12"/>
  <c r="S645" i="12"/>
  <c r="S657" i="12"/>
  <c r="S669" i="12"/>
  <c r="S681" i="12"/>
  <c r="S693" i="12"/>
  <c r="S10" i="12"/>
  <c r="S22" i="12"/>
  <c r="S34" i="12"/>
  <c r="S46" i="12"/>
  <c r="S58" i="12"/>
  <c r="S70" i="12"/>
  <c r="S82" i="12"/>
  <c r="S94" i="12"/>
  <c r="S106" i="12"/>
  <c r="S118" i="12"/>
  <c r="S130" i="12"/>
  <c r="S142" i="12"/>
  <c r="S154" i="12"/>
  <c r="S166" i="12"/>
  <c r="S178" i="12"/>
  <c r="S190" i="12"/>
  <c r="S202" i="12"/>
  <c r="S214" i="12"/>
  <c r="S226" i="12"/>
  <c r="S238" i="12"/>
  <c r="S250" i="12"/>
  <c r="S262" i="12"/>
  <c r="S274" i="12"/>
  <c r="S286" i="12"/>
  <c r="S298" i="12"/>
  <c r="S310" i="12"/>
  <c r="S322" i="12"/>
  <c r="S334" i="12"/>
  <c r="S346" i="12"/>
  <c r="S358" i="12"/>
  <c r="S370" i="12"/>
  <c r="S382" i="12"/>
  <c r="S394" i="12"/>
  <c r="S406" i="12"/>
  <c r="S418" i="12"/>
  <c r="S430" i="12"/>
  <c r="S442" i="12"/>
  <c r="S454" i="12"/>
  <c r="S466" i="12"/>
  <c r="S478" i="12"/>
  <c r="S490" i="12"/>
  <c r="S502" i="12"/>
  <c r="S514" i="12"/>
  <c r="S526" i="12"/>
  <c r="S538" i="12"/>
  <c r="S550" i="12"/>
  <c r="S562" i="12"/>
  <c r="S574" i="12"/>
  <c r="S586" i="12"/>
  <c r="S598" i="12"/>
  <c r="S610" i="12"/>
  <c r="S622" i="12"/>
  <c r="S634" i="12"/>
  <c r="S646" i="12"/>
  <c r="S658" i="12"/>
  <c r="S670" i="12"/>
  <c r="S682" i="12"/>
  <c r="S694" i="12"/>
  <c r="S11" i="12"/>
  <c r="S23" i="12"/>
  <c r="S35" i="12"/>
  <c r="S47" i="12"/>
  <c r="S59" i="12"/>
  <c r="S71" i="12"/>
  <c r="S83" i="12"/>
  <c r="S95" i="12"/>
  <c r="S107" i="12"/>
  <c r="S119" i="12"/>
  <c r="S131" i="12"/>
  <c r="S143" i="12"/>
  <c r="S155" i="12"/>
  <c r="S167" i="12"/>
  <c r="S179" i="12"/>
  <c r="S191" i="12"/>
  <c r="S203" i="12"/>
  <c r="S215" i="12"/>
  <c r="S227" i="12"/>
  <c r="S239" i="12"/>
  <c r="S251" i="12"/>
  <c r="S263" i="12"/>
  <c r="S275" i="12"/>
  <c r="S287" i="12"/>
  <c r="S299" i="12"/>
  <c r="S311" i="12"/>
  <c r="S323" i="12"/>
  <c r="S335" i="12"/>
  <c r="S347" i="12"/>
  <c r="S359" i="12"/>
  <c r="S371" i="12"/>
  <c r="S383" i="12"/>
  <c r="S395" i="12"/>
  <c r="S407" i="12"/>
  <c r="S419" i="12"/>
  <c r="S431" i="12"/>
  <c r="S443" i="12"/>
  <c r="S455" i="12"/>
  <c r="S467" i="12"/>
  <c r="S479" i="12"/>
  <c r="S491" i="12"/>
  <c r="S503" i="12"/>
  <c r="S515" i="12"/>
  <c r="S527" i="12"/>
  <c r="S539" i="12"/>
  <c r="S551" i="12"/>
  <c r="S563" i="12"/>
  <c r="S575" i="12"/>
  <c r="S587" i="12"/>
  <c r="S599" i="12"/>
  <c r="S611" i="12"/>
  <c r="S12" i="12"/>
  <c r="S24" i="12"/>
  <c r="S36" i="12"/>
  <c r="S48" i="12"/>
  <c r="S60" i="12"/>
  <c r="S72" i="12"/>
  <c r="S84" i="12"/>
  <c r="S96" i="12"/>
  <c r="S108" i="12"/>
  <c r="S120" i="12"/>
  <c r="S132" i="12"/>
  <c r="S144" i="12"/>
  <c r="S156" i="12"/>
  <c r="S168" i="12"/>
  <c r="S180" i="12"/>
  <c r="S192" i="12"/>
  <c r="S204" i="12"/>
  <c r="S216" i="12"/>
  <c r="S228" i="12"/>
  <c r="S240" i="12"/>
  <c r="S252" i="12"/>
  <c r="S264" i="12"/>
  <c r="S276" i="12"/>
  <c r="S288" i="12"/>
  <c r="S300" i="12"/>
  <c r="S312" i="12"/>
  <c r="S324" i="12"/>
  <c r="S336" i="12"/>
  <c r="S348" i="12"/>
  <c r="S360" i="12"/>
  <c r="S372" i="12"/>
  <c r="S384" i="12"/>
  <c r="S396" i="12"/>
  <c r="S408" i="12"/>
  <c r="S420" i="12"/>
  <c r="S432" i="12"/>
  <c r="S444" i="12"/>
  <c r="S456" i="12"/>
  <c r="S468" i="12"/>
  <c r="S480" i="12"/>
  <c r="S492" i="12"/>
  <c r="S504" i="12"/>
  <c r="S516" i="12"/>
  <c r="S528" i="12"/>
  <c r="S540" i="12"/>
  <c r="S552" i="12"/>
  <c r="S564" i="12"/>
  <c r="S576" i="12"/>
  <c r="S588" i="12"/>
  <c r="S600" i="12"/>
  <c r="S612" i="12"/>
  <c r="S13" i="12"/>
  <c r="S25" i="12"/>
  <c r="S37" i="12"/>
  <c r="S49" i="12"/>
  <c r="S61" i="12"/>
  <c r="S73" i="12"/>
  <c r="S85" i="12"/>
  <c r="S97" i="12"/>
  <c r="S109" i="12"/>
  <c r="S121" i="12"/>
  <c r="S133" i="12"/>
  <c r="S145" i="12"/>
  <c r="S157" i="12"/>
  <c r="S169" i="12"/>
  <c r="S181" i="12"/>
  <c r="S193" i="12"/>
  <c r="S205" i="12"/>
  <c r="S217" i="12"/>
  <c r="S229" i="12"/>
  <c r="S241" i="12"/>
  <c r="S253" i="12"/>
  <c r="S265" i="12"/>
  <c r="S277" i="12"/>
  <c r="S289" i="12"/>
  <c r="S301" i="12"/>
  <c r="S313" i="12"/>
  <c r="S325" i="12"/>
  <c r="S337" i="12"/>
  <c r="S349" i="12"/>
  <c r="S361" i="12"/>
  <c r="S373" i="12"/>
  <c r="S385" i="12"/>
  <c r="S397" i="12"/>
  <c r="S409" i="12"/>
  <c r="S421" i="12"/>
  <c r="S433" i="12"/>
  <c r="S445" i="12"/>
  <c r="S457" i="12"/>
  <c r="S469" i="12"/>
  <c r="S481" i="12"/>
  <c r="S493" i="12"/>
  <c r="S505" i="12"/>
  <c r="S517" i="12"/>
  <c r="S529" i="12"/>
  <c r="S541" i="12"/>
  <c r="S553" i="12"/>
  <c r="S565" i="12"/>
  <c r="S577" i="12"/>
  <c r="S589" i="12"/>
  <c r="S601" i="12"/>
  <c r="S613" i="12"/>
  <c r="S625" i="12"/>
  <c r="S2" i="12"/>
  <c r="S14" i="12"/>
  <c r="S26" i="12"/>
  <c r="S38" i="12"/>
  <c r="S50" i="12"/>
  <c r="S62" i="12"/>
  <c r="S74" i="12"/>
  <c r="S86" i="12"/>
  <c r="S98" i="12"/>
  <c r="S110" i="12"/>
  <c r="S122" i="12"/>
  <c r="S134" i="12"/>
  <c r="S146" i="12"/>
  <c r="S158" i="12"/>
  <c r="S170" i="12"/>
  <c r="S182" i="12"/>
  <c r="S194" i="12"/>
  <c r="S206" i="12"/>
  <c r="S218" i="12"/>
  <c r="S230" i="12"/>
  <c r="S242" i="12"/>
  <c r="S254" i="12"/>
  <c r="S266" i="12"/>
  <c r="S278" i="12"/>
  <c r="S290" i="12"/>
  <c r="S302" i="12"/>
  <c r="S314" i="12"/>
  <c r="S326" i="12"/>
  <c r="S338" i="12"/>
  <c r="S350" i="12"/>
  <c r="S362" i="12"/>
  <c r="S374" i="12"/>
  <c r="S386" i="12"/>
  <c r="S398" i="12"/>
  <c r="S410" i="12"/>
  <c r="S422" i="12"/>
  <c r="S434" i="12"/>
  <c r="S446" i="12"/>
  <c r="S458" i="12"/>
  <c r="S470" i="12"/>
  <c r="S482" i="12"/>
  <c r="S494" i="12"/>
  <c r="S506" i="12"/>
  <c r="S518" i="12"/>
  <c r="S530" i="12"/>
  <c r="S542" i="12"/>
  <c r="S554" i="12"/>
  <c r="S566" i="12"/>
  <c r="S578" i="12"/>
  <c r="S590" i="12"/>
  <c r="S602" i="12"/>
  <c r="S614" i="12"/>
  <c r="S626" i="12"/>
  <c r="S638" i="12"/>
  <c r="S650" i="12"/>
  <c r="S662" i="12"/>
  <c r="S3" i="12"/>
  <c r="S15" i="12"/>
  <c r="S27" i="12"/>
  <c r="S39" i="12"/>
  <c r="S51" i="12"/>
  <c r="S63" i="12"/>
  <c r="S75" i="12"/>
  <c r="S87" i="12"/>
  <c r="S99" i="12"/>
  <c r="S111" i="12"/>
  <c r="S123" i="12"/>
  <c r="S135" i="12"/>
  <c r="S147" i="12"/>
  <c r="S159" i="12"/>
  <c r="S171" i="12"/>
  <c r="S183" i="12"/>
  <c r="S195" i="12"/>
  <c r="S207" i="12"/>
  <c r="S219" i="12"/>
  <c r="S231" i="12"/>
  <c r="S243" i="12"/>
  <c r="S255" i="12"/>
  <c r="S267" i="12"/>
  <c r="S279" i="12"/>
  <c r="S291" i="12"/>
  <c r="S303" i="12"/>
  <c r="S315" i="12"/>
  <c r="S327" i="12"/>
  <c r="S339" i="12"/>
  <c r="S351" i="12"/>
  <c r="S363" i="12"/>
  <c r="S375" i="12"/>
  <c r="S387" i="12"/>
  <c r="S399" i="12"/>
  <c r="S411" i="12"/>
  <c r="S423" i="12"/>
  <c r="S435" i="12"/>
  <c r="S447" i="12"/>
  <c r="S459" i="12"/>
  <c r="S471" i="12"/>
  <c r="S483" i="12"/>
  <c r="S495" i="12"/>
  <c r="S507" i="12"/>
  <c r="S519" i="12"/>
  <c r="S531" i="12"/>
  <c r="S543" i="12"/>
  <c r="S555" i="12"/>
  <c r="S567" i="12"/>
  <c r="S579" i="12"/>
  <c r="S591" i="12"/>
  <c r="S603" i="12"/>
  <c r="S615" i="12"/>
  <c r="S627" i="12"/>
  <c r="S4" i="12"/>
  <c r="S16" i="12"/>
  <c r="S28" i="12"/>
  <c r="S40" i="12"/>
  <c r="S52" i="12"/>
  <c r="S64" i="12"/>
  <c r="S76" i="12"/>
  <c r="S88" i="12"/>
  <c r="S100" i="12"/>
  <c r="S112" i="12"/>
  <c r="S124" i="12"/>
  <c r="S136" i="12"/>
  <c r="S148" i="12"/>
  <c r="S160" i="12"/>
  <c r="S172" i="12"/>
  <c r="S184" i="12"/>
  <c r="S196" i="12"/>
  <c r="S208" i="12"/>
  <c r="S220" i="12"/>
  <c r="S232" i="12"/>
  <c r="S244" i="12"/>
  <c r="S256" i="12"/>
  <c r="S268" i="12"/>
  <c r="S280" i="12"/>
  <c r="S292" i="12"/>
  <c r="S304" i="12"/>
  <c r="S316" i="12"/>
  <c r="S328" i="12"/>
  <c r="S340" i="12"/>
  <c r="S352" i="12"/>
  <c r="S364" i="12"/>
  <c r="S376" i="12"/>
  <c r="S388" i="12"/>
  <c r="S400" i="12"/>
  <c r="S412" i="12"/>
  <c r="S424" i="12"/>
  <c r="S436" i="12"/>
  <c r="S448" i="12"/>
  <c r="S460" i="12"/>
  <c r="S472" i="12"/>
  <c r="S484" i="12"/>
  <c r="S496" i="12"/>
  <c r="S42" i="12"/>
  <c r="S90" i="12"/>
  <c r="S138" i="12"/>
  <c r="S186" i="12"/>
  <c r="S234" i="12"/>
  <c r="S282" i="12"/>
  <c r="S330" i="12"/>
  <c r="S378" i="12"/>
  <c r="S426" i="12"/>
  <c r="S474" i="12"/>
  <c r="S520" i="12"/>
  <c r="S556" i="12"/>
  <c r="S592" i="12"/>
  <c r="S623" i="12"/>
  <c r="S642" i="12"/>
  <c r="S661" i="12"/>
  <c r="S677" i="12"/>
  <c r="S695" i="12"/>
  <c r="S43" i="12"/>
  <c r="S91" i="12"/>
  <c r="S139" i="12"/>
  <c r="S187" i="12"/>
  <c r="S235" i="12"/>
  <c r="S283" i="12"/>
  <c r="S331" i="12"/>
  <c r="S379" i="12"/>
  <c r="S427" i="12"/>
  <c r="S475" i="12"/>
  <c r="S521" i="12"/>
  <c r="S557" i="12"/>
  <c r="S593" i="12"/>
  <c r="S624" i="12"/>
  <c r="S643" i="12"/>
  <c r="S663" i="12"/>
  <c r="S678" i="12"/>
  <c r="S696" i="12"/>
  <c r="S5" i="12"/>
  <c r="S53" i="12"/>
  <c r="S101" i="12"/>
  <c r="S149" i="12"/>
  <c r="S197" i="12"/>
  <c r="S245" i="12"/>
  <c r="S293" i="12"/>
  <c r="S341" i="12"/>
  <c r="S389" i="12"/>
  <c r="S437" i="12"/>
  <c r="S485" i="12"/>
  <c r="S522" i="12"/>
  <c r="S558" i="12"/>
  <c r="S594" i="12"/>
  <c r="S628" i="12"/>
  <c r="S647" i="12"/>
  <c r="S664" i="12"/>
  <c r="S679" i="12"/>
  <c r="S697" i="12"/>
  <c r="S6" i="12"/>
  <c r="S54" i="12"/>
  <c r="S102" i="12"/>
  <c r="S150" i="12"/>
  <c r="S198" i="12"/>
  <c r="S246" i="12"/>
  <c r="S294" i="12"/>
  <c r="S342" i="12"/>
  <c r="S390" i="12"/>
  <c r="S438" i="12"/>
  <c r="S486" i="12"/>
  <c r="S523" i="12"/>
  <c r="S559" i="12"/>
  <c r="S595" i="12"/>
  <c r="S629" i="12"/>
  <c r="S648" i="12"/>
  <c r="S665" i="12"/>
  <c r="S683" i="12"/>
  <c r="S7" i="12"/>
  <c r="S55" i="12"/>
  <c r="S103" i="12"/>
  <c r="S151" i="12"/>
  <c r="S199" i="12"/>
  <c r="S247" i="12"/>
  <c r="S295" i="12"/>
  <c r="S343" i="12"/>
  <c r="S391" i="12"/>
  <c r="S439" i="12"/>
  <c r="S487" i="12"/>
  <c r="S532" i="12"/>
  <c r="S568" i="12"/>
  <c r="S604" i="12"/>
  <c r="S630" i="12"/>
  <c r="S649" i="12"/>
  <c r="S666" i="12"/>
  <c r="S684" i="12"/>
  <c r="S17" i="12"/>
  <c r="S65" i="12"/>
  <c r="S113" i="12"/>
  <c r="S161" i="12"/>
  <c r="S209" i="12"/>
  <c r="S257" i="12"/>
  <c r="S305" i="12"/>
  <c r="S353" i="12"/>
  <c r="S401" i="12"/>
  <c r="S449" i="12"/>
  <c r="S497" i="12"/>
  <c r="S533" i="12"/>
  <c r="S569" i="12"/>
  <c r="S605" i="12"/>
  <c r="S631" i="12"/>
  <c r="S651" i="12"/>
  <c r="S667" i="12"/>
  <c r="S685" i="12"/>
  <c r="S18" i="12"/>
  <c r="S66" i="12"/>
  <c r="S114" i="12"/>
  <c r="S162" i="12"/>
  <c r="S210" i="12"/>
  <c r="S258" i="12"/>
  <c r="S306" i="12"/>
  <c r="S354" i="12"/>
  <c r="S402" i="12"/>
  <c r="S450" i="12"/>
  <c r="S498" i="12"/>
  <c r="S534" i="12"/>
  <c r="S570" i="12"/>
  <c r="S606" i="12"/>
  <c r="S635" i="12"/>
  <c r="S652" i="12"/>
  <c r="S671" i="12"/>
  <c r="S686" i="12"/>
  <c r="S19" i="12"/>
  <c r="S67" i="12"/>
  <c r="S115" i="12"/>
  <c r="S163" i="12"/>
  <c r="S211" i="12"/>
  <c r="S259" i="12"/>
  <c r="S307" i="12"/>
  <c r="S355" i="12"/>
  <c r="S403" i="12"/>
  <c r="S451" i="12"/>
  <c r="S499" i="12"/>
  <c r="S535" i="12"/>
  <c r="S571" i="12"/>
  <c r="S607" i="12"/>
  <c r="S636" i="12"/>
  <c r="S653" i="12"/>
  <c r="S672" i="12"/>
  <c r="S687" i="12"/>
  <c r="S29" i="12"/>
  <c r="S77" i="12"/>
  <c r="S125" i="12"/>
  <c r="S173" i="12"/>
  <c r="S221" i="12"/>
  <c r="S269" i="12"/>
  <c r="S317" i="12"/>
  <c r="S365" i="12"/>
  <c r="S413" i="12"/>
  <c r="S461" i="12"/>
  <c r="S508" i="12"/>
  <c r="S544" i="12"/>
  <c r="S580" i="12"/>
  <c r="S616" i="12"/>
  <c r="S637" i="12"/>
  <c r="S654" i="12"/>
  <c r="S673" i="12"/>
  <c r="S688" i="12"/>
  <c r="S41" i="12"/>
  <c r="S233" i="12"/>
  <c r="S425" i="12"/>
  <c r="S583" i="12"/>
  <c r="S676" i="12"/>
  <c r="S78" i="12"/>
  <c r="S270" i="12"/>
  <c r="S462" i="12"/>
  <c r="S617" i="12"/>
  <c r="S689" i="12"/>
  <c r="S79" i="12"/>
  <c r="S271" i="12"/>
  <c r="S463" i="12"/>
  <c r="S618" i="12"/>
  <c r="S690" i="12"/>
  <c r="S89" i="12"/>
  <c r="S281" i="12"/>
  <c r="S473" i="12"/>
  <c r="S619" i="12"/>
  <c r="S691" i="12"/>
  <c r="S126" i="12"/>
  <c r="S318" i="12"/>
  <c r="S509" i="12"/>
  <c r="S639" i="12"/>
  <c r="S127" i="12"/>
  <c r="S319" i="12"/>
  <c r="S510" i="12"/>
  <c r="S640" i="12"/>
  <c r="S137" i="12"/>
  <c r="S329" i="12"/>
  <c r="S511" i="12"/>
  <c r="S641" i="12"/>
  <c r="S174" i="12"/>
  <c r="S366" i="12"/>
  <c r="S545" i="12"/>
  <c r="S655" i="12"/>
  <c r="S175" i="12"/>
  <c r="S367" i="12"/>
  <c r="S546" i="12"/>
  <c r="S659" i="12"/>
  <c r="S222" i="12"/>
  <c r="S223" i="12"/>
  <c r="S377" i="12"/>
  <c r="S414" i="12"/>
  <c r="S415" i="12"/>
  <c r="S547" i="12"/>
  <c r="S581" i="12"/>
  <c r="S582" i="12"/>
  <c r="S660" i="12"/>
  <c r="S675" i="12"/>
  <c r="S31" i="12"/>
  <c r="S30" i="12"/>
  <c r="S185" i="12"/>
  <c r="S674" i="12"/>
  <c r="C8" i="12"/>
  <c r="Y4" i="12"/>
  <c r="Y16" i="12"/>
  <c r="Y28" i="12"/>
  <c r="Y40" i="12"/>
  <c r="Y52" i="12"/>
  <c r="Y64" i="12"/>
  <c r="Y76" i="12"/>
  <c r="Y88" i="12"/>
  <c r="Y100" i="12"/>
  <c r="Y112" i="12"/>
  <c r="Y124" i="12"/>
  <c r="Y136" i="12"/>
  <c r="Y148" i="12"/>
  <c r="Y160" i="12"/>
  <c r="Y172" i="12"/>
  <c r="Y184" i="12"/>
  <c r="Y196" i="12"/>
  <c r="Y208" i="12"/>
  <c r="Y220" i="12"/>
  <c r="Y232" i="12"/>
  <c r="Y244" i="12"/>
  <c r="Y256" i="12"/>
  <c r="Y268" i="12"/>
  <c r="Y280" i="12"/>
  <c r="Y292" i="12"/>
  <c r="Y304" i="12"/>
  <c r="Y316" i="12"/>
  <c r="Y328" i="12"/>
  <c r="Y340" i="12"/>
  <c r="Y352" i="12"/>
  <c r="Y364" i="12"/>
  <c r="Y376" i="12"/>
  <c r="Y388" i="12"/>
  <c r="Y400" i="12"/>
  <c r="Y412" i="12"/>
  <c r="Y424" i="12"/>
  <c r="Y436" i="12"/>
  <c r="Y448" i="12"/>
  <c r="Y460" i="12"/>
  <c r="Y472" i="12"/>
  <c r="Y484" i="12"/>
  <c r="Y496" i="12"/>
  <c r="Y508" i="12"/>
  <c r="Y520" i="12"/>
  <c r="Y532" i="12"/>
  <c r="Y544" i="12"/>
  <c r="Y556" i="12"/>
  <c r="Y568" i="12"/>
  <c r="Y580" i="12"/>
  <c r="Y592" i="12"/>
  <c r="Y604" i="12"/>
  <c r="Y616" i="12"/>
  <c r="Y628" i="12"/>
  <c r="Y640" i="12"/>
  <c r="Y652" i="12"/>
  <c r="Y664" i="12"/>
  <c r="Y676" i="12"/>
  <c r="Y688" i="12"/>
  <c r="Y5" i="12"/>
  <c r="Y17" i="12"/>
  <c r="Y29" i="12"/>
  <c r="Y41" i="12"/>
  <c r="Y53" i="12"/>
  <c r="Y65" i="12"/>
  <c r="Y77" i="12"/>
  <c r="Y89" i="12"/>
  <c r="Y101" i="12"/>
  <c r="Y113" i="12"/>
  <c r="Y125" i="12"/>
  <c r="Y137" i="12"/>
  <c r="Y149" i="12"/>
  <c r="Y161" i="12"/>
  <c r="Y173" i="12"/>
  <c r="Y185" i="12"/>
  <c r="Y197" i="12"/>
  <c r="Y209" i="12"/>
  <c r="Y221" i="12"/>
  <c r="Y233" i="12"/>
  <c r="Y245" i="12"/>
  <c r="Y257" i="12"/>
  <c r="Y269" i="12"/>
  <c r="Y281" i="12"/>
  <c r="Y293" i="12"/>
  <c r="Y305" i="12"/>
  <c r="Y317" i="12"/>
  <c r="Y329" i="12"/>
  <c r="Y341" i="12"/>
  <c r="Y353" i="12"/>
  <c r="Y365" i="12"/>
  <c r="Y377" i="12"/>
  <c r="Y389" i="12"/>
  <c r="Y401" i="12"/>
  <c r="Y413" i="12"/>
  <c r="Y425" i="12"/>
  <c r="Y437" i="12"/>
  <c r="Y449" i="12"/>
  <c r="Y461" i="12"/>
  <c r="Y473" i="12"/>
  <c r="Y485" i="12"/>
  <c r="Y497" i="12"/>
  <c r="Y509" i="12"/>
  <c r="Y521" i="12"/>
  <c r="Y533" i="12"/>
  <c r="Y545" i="12"/>
  <c r="Y557" i="12"/>
  <c r="Y569" i="12"/>
  <c r="Y581" i="12"/>
  <c r="Y593" i="12"/>
  <c r="Y605" i="12"/>
  <c r="Y617" i="12"/>
  <c r="Y629" i="12"/>
  <c r="Y641" i="12"/>
  <c r="Y653" i="12"/>
  <c r="Y665" i="12"/>
  <c r="Y677" i="12"/>
  <c r="Y689" i="12"/>
  <c r="Y6" i="12"/>
  <c r="Y18" i="12"/>
  <c r="Y30" i="12"/>
  <c r="Y42" i="12"/>
  <c r="Y54" i="12"/>
  <c r="Y66" i="12"/>
  <c r="Y78" i="12"/>
  <c r="Y90" i="12"/>
  <c r="Y102" i="12"/>
  <c r="Y114" i="12"/>
  <c r="Y126" i="12"/>
  <c r="Y138" i="12"/>
  <c r="Y150" i="12"/>
  <c r="Y162" i="12"/>
  <c r="Y174" i="12"/>
  <c r="Y186" i="12"/>
  <c r="Y198" i="12"/>
  <c r="Y210" i="12"/>
  <c r="Y222" i="12"/>
  <c r="Y234" i="12"/>
  <c r="Y246" i="12"/>
  <c r="Y258" i="12"/>
  <c r="Y270" i="12"/>
  <c r="Y282" i="12"/>
  <c r="Y294" i="12"/>
  <c r="Y306" i="12"/>
  <c r="Y318" i="12"/>
  <c r="Y330" i="12"/>
  <c r="Y342" i="12"/>
  <c r="Y354" i="12"/>
  <c r="Y366" i="12"/>
  <c r="Y378" i="12"/>
  <c r="Y390" i="12"/>
  <c r="Y402" i="12"/>
  <c r="Y414" i="12"/>
  <c r="Y426" i="12"/>
  <c r="Y438" i="12"/>
  <c r="Y450" i="12"/>
  <c r="Y462" i="12"/>
  <c r="Y474" i="12"/>
  <c r="Y486" i="12"/>
  <c r="Y498" i="12"/>
  <c r="Y510" i="12"/>
  <c r="Y522" i="12"/>
  <c r="Y534" i="12"/>
  <c r="Y546" i="12"/>
  <c r="Y558" i="12"/>
  <c r="Y570" i="12"/>
  <c r="Y582" i="12"/>
  <c r="Y594" i="12"/>
  <c r="Y606" i="12"/>
  <c r="Y618" i="12"/>
  <c r="Y630" i="12"/>
  <c r="Y642" i="12"/>
  <c r="Y654" i="12"/>
  <c r="Y666" i="12"/>
  <c r="Y678" i="12"/>
  <c r="Y690" i="12"/>
  <c r="Y7" i="12"/>
  <c r="Y19" i="12"/>
  <c r="Y31" i="12"/>
  <c r="Y43" i="12"/>
  <c r="Y55" i="12"/>
  <c r="Y67" i="12"/>
  <c r="Y79" i="12"/>
  <c r="Y91" i="12"/>
  <c r="Y103" i="12"/>
  <c r="Y115" i="12"/>
  <c r="Y127" i="12"/>
  <c r="Y139" i="12"/>
  <c r="Y151" i="12"/>
  <c r="Y163" i="12"/>
  <c r="Y175" i="12"/>
  <c r="Y187" i="12"/>
  <c r="Y199" i="12"/>
  <c r="Y211" i="12"/>
  <c r="Y223" i="12"/>
  <c r="Y235" i="12"/>
  <c r="Y247" i="12"/>
  <c r="Y259" i="12"/>
  <c r="Y271" i="12"/>
  <c r="Y283" i="12"/>
  <c r="Y295" i="12"/>
  <c r="Y307" i="12"/>
  <c r="Y319" i="12"/>
  <c r="Y331" i="12"/>
  <c r="Y343" i="12"/>
  <c r="Y355" i="12"/>
  <c r="Y367" i="12"/>
  <c r="Y379" i="12"/>
  <c r="Y391" i="12"/>
  <c r="Y8" i="12"/>
  <c r="Y20" i="12"/>
  <c r="Y32" i="12"/>
  <c r="Y44" i="12"/>
  <c r="Y56" i="12"/>
  <c r="Y68" i="12"/>
  <c r="Y80" i="12"/>
  <c r="Y92" i="12"/>
  <c r="Y104" i="12"/>
  <c r="Y116" i="12"/>
  <c r="Y128" i="12"/>
  <c r="Y140" i="12"/>
  <c r="Y152" i="12"/>
  <c r="Y164" i="12"/>
  <c r="Y176" i="12"/>
  <c r="Y188" i="12"/>
  <c r="Y200" i="12"/>
  <c r="Y212" i="12"/>
  <c r="Y224" i="12"/>
  <c r="Y236" i="12"/>
  <c r="Y248" i="12"/>
  <c r="Y260" i="12"/>
  <c r="Y272" i="12"/>
  <c r="Y284" i="12"/>
  <c r="Y296" i="12"/>
  <c r="Y308" i="12"/>
  <c r="Y320" i="12"/>
  <c r="Y332" i="12"/>
  <c r="Y344" i="12"/>
  <c r="Y356" i="12"/>
  <c r="Y368" i="12"/>
  <c r="Y380" i="12"/>
  <c r="Y392" i="12"/>
  <c r="Y404" i="12"/>
  <c r="Y9" i="12"/>
  <c r="Y21" i="12"/>
  <c r="Y33" i="12"/>
  <c r="Y45" i="12"/>
  <c r="Y57" i="12"/>
  <c r="Y69" i="12"/>
  <c r="Y81" i="12"/>
  <c r="Y93" i="12"/>
  <c r="Y105" i="12"/>
  <c r="Y117" i="12"/>
  <c r="Y129" i="12"/>
  <c r="Y141" i="12"/>
  <c r="Y153" i="12"/>
  <c r="Y165" i="12"/>
  <c r="Y177" i="12"/>
  <c r="Y189" i="12"/>
  <c r="Y201" i="12"/>
  <c r="Y213" i="12"/>
  <c r="Y225" i="12"/>
  <c r="Y237" i="12"/>
  <c r="Y249" i="12"/>
  <c r="Y261" i="12"/>
  <c r="Y273" i="12"/>
  <c r="Y285" i="12"/>
  <c r="Y297" i="12"/>
  <c r="Y309" i="12"/>
  <c r="Y321" i="12"/>
  <c r="Y333" i="12"/>
  <c r="Y345" i="12"/>
  <c r="Y357" i="12"/>
  <c r="Y369" i="12"/>
  <c r="Y381" i="12"/>
  <c r="Y393" i="12"/>
  <c r="Y405" i="12"/>
  <c r="Y417" i="12"/>
  <c r="Y429" i="12"/>
  <c r="Y441" i="12"/>
  <c r="Y453" i="12"/>
  <c r="Y465" i="12"/>
  <c r="Y477" i="12"/>
  <c r="Y489" i="12"/>
  <c r="Y501" i="12"/>
  <c r="Y513" i="12"/>
  <c r="Y525" i="12"/>
  <c r="Y537" i="12"/>
  <c r="Y549" i="12"/>
  <c r="Y561" i="12"/>
  <c r="Y573" i="12"/>
  <c r="Y585" i="12"/>
  <c r="Y597" i="12"/>
  <c r="Y609" i="12"/>
  <c r="Y621" i="12"/>
  <c r="Y633" i="12"/>
  <c r="Y645" i="12"/>
  <c r="Y657" i="12"/>
  <c r="Y669" i="12"/>
  <c r="Y681" i="12"/>
  <c r="Y693" i="12"/>
  <c r="Y10" i="12"/>
  <c r="Y22" i="12"/>
  <c r="Y34" i="12"/>
  <c r="Y46" i="12"/>
  <c r="Y58" i="12"/>
  <c r="Y70" i="12"/>
  <c r="Y82" i="12"/>
  <c r="Y94" i="12"/>
  <c r="Y106" i="12"/>
  <c r="Y118" i="12"/>
  <c r="Y130" i="12"/>
  <c r="Y142" i="12"/>
  <c r="Y154" i="12"/>
  <c r="Y166" i="12"/>
  <c r="Y178" i="12"/>
  <c r="Y190" i="12"/>
  <c r="Y202" i="12"/>
  <c r="Y214" i="12"/>
  <c r="Y226" i="12"/>
  <c r="Y238" i="12"/>
  <c r="Y250" i="12"/>
  <c r="Y262" i="12"/>
  <c r="Y274" i="12"/>
  <c r="Y286" i="12"/>
  <c r="Y298" i="12"/>
  <c r="Y310" i="12"/>
  <c r="Y322" i="12"/>
  <c r="Y334" i="12"/>
  <c r="Y346" i="12"/>
  <c r="Y358" i="12"/>
  <c r="Y370" i="12"/>
  <c r="Y382" i="12"/>
  <c r="Y394" i="12"/>
  <c r="Y406" i="12"/>
  <c r="Y418" i="12"/>
  <c r="Y430" i="12"/>
  <c r="Y442" i="12"/>
  <c r="Y454" i="12"/>
  <c r="Y466" i="12"/>
  <c r="Y478" i="12"/>
  <c r="Y490" i="12"/>
  <c r="Y502" i="12"/>
  <c r="Y514" i="12"/>
  <c r="Y526" i="12"/>
  <c r="Y538" i="12"/>
  <c r="Y550" i="12"/>
  <c r="Y562" i="12"/>
  <c r="Y574" i="12"/>
  <c r="Y586" i="12"/>
  <c r="Y598" i="12"/>
  <c r="Y610" i="12"/>
  <c r="Y622" i="12"/>
  <c r="Y634" i="12"/>
  <c r="Y646" i="12"/>
  <c r="Y658" i="12"/>
  <c r="Y670" i="12"/>
  <c r="Y682" i="12"/>
  <c r="Y694" i="12"/>
  <c r="Y11" i="12"/>
  <c r="Y23" i="12"/>
  <c r="Y35" i="12"/>
  <c r="Y47" i="12"/>
  <c r="Y59" i="12"/>
  <c r="Y71" i="12"/>
  <c r="Y83" i="12"/>
  <c r="Y95" i="12"/>
  <c r="Y107" i="12"/>
  <c r="Y119" i="12"/>
  <c r="Y131" i="12"/>
  <c r="Y143" i="12"/>
  <c r="Y155" i="12"/>
  <c r="Y167" i="12"/>
  <c r="Y179" i="12"/>
  <c r="Y191" i="12"/>
  <c r="Y203" i="12"/>
  <c r="Y215" i="12"/>
  <c r="Y227" i="12"/>
  <c r="Y239" i="12"/>
  <c r="Y251" i="12"/>
  <c r="Y263" i="12"/>
  <c r="Y275" i="12"/>
  <c r="Y287" i="12"/>
  <c r="Y299" i="12"/>
  <c r="Y311" i="12"/>
  <c r="Y323" i="12"/>
  <c r="Y335" i="12"/>
  <c r="Y347" i="12"/>
  <c r="Y359" i="12"/>
  <c r="Y371" i="12"/>
  <c r="Y383" i="12"/>
  <c r="Y395" i="12"/>
  <c r="Y407" i="12"/>
  <c r="Y419" i="12"/>
  <c r="Y431" i="12"/>
  <c r="Y443" i="12"/>
  <c r="Y455" i="12"/>
  <c r="Y467" i="12"/>
  <c r="Y479" i="12"/>
  <c r="Y491" i="12"/>
  <c r="Y503" i="12"/>
  <c r="Y515" i="12"/>
  <c r="Y527" i="12"/>
  <c r="Y539" i="12"/>
  <c r="Y551" i="12"/>
  <c r="Y563" i="12"/>
  <c r="Y575" i="12"/>
  <c r="Y587" i="12"/>
  <c r="Y599" i="12"/>
  <c r="Y611" i="12"/>
  <c r="Y623" i="12"/>
  <c r="Y635" i="12"/>
  <c r="Y647" i="12"/>
  <c r="Y659" i="12"/>
  <c r="Y671" i="12"/>
  <c r="Y683" i="12"/>
  <c r="Y695" i="12"/>
  <c r="Y12" i="12"/>
  <c r="Y24" i="12"/>
  <c r="Y36" i="12"/>
  <c r="Y48" i="12"/>
  <c r="Y60" i="12"/>
  <c r="Y72" i="12"/>
  <c r="Y84" i="12"/>
  <c r="Y96" i="12"/>
  <c r="Y108" i="12"/>
  <c r="Y120" i="12"/>
  <c r="Y132" i="12"/>
  <c r="Y144" i="12"/>
  <c r="Y156" i="12"/>
  <c r="Y168" i="12"/>
  <c r="Y180" i="12"/>
  <c r="Y192" i="12"/>
  <c r="Y204" i="12"/>
  <c r="Y216" i="12"/>
  <c r="Y228" i="12"/>
  <c r="Y240" i="12"/>
  <c r="Y252" i="12"/>
  <c r="Y264" i="12"/>
  <c r="Y276" i="12"/>
  <c r="Y288" i="12"/>
  <c r="Y300" i="12"/>
  <c r="Y312" i="12"/>
  <c r="Y324" i="12"/>
  <c r="Y336" i="12"/>
  <c r="Y348" i="12"/>
  <c r="Y360" i="12"/>
  <c r="Y372" i="12"/>
  <c r="Y384" i="12"/>
  <c r="Y396" i="12"/>
  <c r="Y26" i="12"/>
  <c r="Y74" i="12"/>
  <c r="Y122" i="12"/>
  <c r="Y170" i="12"/>
  <c r="Y218" i="12"/>
  <c r="Y266" i="12"/>
  <c r="Y314" i="12"/>
  <c r="Y362" i="12"/>
  <c r="Y408" i="12"/>
  <c r="Y432" i="12"/>
  <c r="Y456" i="12"/>
  <c r="Y480" i="12"/>
  <c r="Y504" i="12"/>
  <c r="Y528" i="12"/>
  <c r="Y552" i="12"/>
  <c r="Y576" i="12"/>
  <c r="Y600" i="12"/>
  <c r="Y624" i="12"/>
  <c r="Y648" i="12"/>
  <c r="Y672" i="12"/>
  <c r="Y696" i="12"/>
  <c r="Y27" i="12"/>
  <c r="Y75" i="12"/>
  <c r="Y123" i="12"/>
  <c r="Y171" i="12"/>
  <c r="Y219" i="12"/>
  <c r="Y267" i="12"/>
  <c r="Y315" i="12"/>
  <c r="Y363" i="12"/>
  <c r="Y409" i="12"/>
  <c r="Y433" i="12"/>
  <c r="Y457" i="12"/>
  <c r="Y481" i="12"/>
  <c r="Y505" i="12"/>
  <c r="Y529" i="12"/>
  <c r="Y553" i="12"/>
  <c r="Y577" i="12"/>
  <c r="Y601" i="12"/>
  <c r="Y625" i="12"/>
  <c r="Y649" i="12"/>
  <c r="Y673" i="12"/>
  <c r="Y697" i="12"/>
  <c r="Y651" i="12"/>
  <c r="Y109" i="12"/>
  <c r="Y349" i="12"/>
  <c r="Y518" i="12"/>
  <c r="Y37" i="12"/>
  <c r="Y85" i="12"/>
  <c r="Y133" i="12"/>
  <c r="Y181" i="12"/>
  <c r="Y229" i="12"/>
  <c r="Y277" i="12"/>
  <c r="Y325" i="12"/>
  <c r="Y373" i="12"/>
  <c r="Y410" i="12"/>
  <c r="Y434" i="12"/>
  <c r="Y458" i="12"/>
  <c r="Y482" i="12"/>
  <c r="Y506" i="12"/>
  <c r="Y530" i="12"/>
  <c r="Y554" i="12"/>
  <c r="Y578" i="12"/>
  <c r="Y602" i="12"/>
  <c r="Y626" i="12"/>
  <c r="Y650" i="12"/>
  <c r="Y674" i="12"/>
  <c r="Y675" i="12"/>
  <c r="Y13" i="12"/>
  <c r="Y253" i="12"/>
  <c r="Y470" i="12"/>
  <c r="Y38" i="12"/>
  <c r="Y86" i="12"/>
  <c r="Y134" i="12"/>
  <c r="Y182" i="12"/>
  <c r="Y230" i="12"/>
  <c r="Y278" i="12"/>
  <c r="Y326" i="12"/>
  <c r="Y374" i="12"/>
  <c r="Y411" i="12"/>
  <c r="Y435" i="12"/>
  <c r="Y459" i="12"/>
  <c r="Y483" i="12"/>
  <c r="Y507" i="12"/>
  <c r="Y531" i="12"/>
  <c r="Y555" i="12"/>
  <c r="Y579" i="12"/>
  <c r="Y603" i="12"/>
  <c r="Y627" i="12"/>
  <c r="Y39" i="12"/>
  <c r="Y87" i="12"/>
  <c r="Y135" i="12"/>
  <c r="Y183" i="12"/>
  <c r="Y231" i="12"/>
  <c r="Y279" i="12"/>
  <c r="Y327" i="12"/>
  <c r="Y375" i="12"/>
  <c r="Y415" i="12"/>
  <c r="Y439" i="12"/>
  <c r="Y463" i="12"/>
  <c r="Y487" i="12"/>
  <c r="Y511" i="12"/>
  <c r="Y535" i="12"/>
  <c r="Y559" i="12"/>
  <c r="Y583" i="12"/>
  <c r="Y607" i="12"/>
  <c r="Y631" i="12"/>
  <c r="Y655" i="12"/>
  <c r="Y679" i="12"/>
  <c r="Y49" i="12"/>
  <c r="Y97" i="12"/>
  <c r="Y145" i="12"/>
  <c r="Y193" i="12"/>
  <c r="Y241" i="12"/>
  <c r="Y289" i="12"/>
  <c r="Y337" i="12"/>
  <c r="Y385" i="12"/>
  <c r="Y416" i="12"/>
  <c r="Y440" i="12"/>
  <c r="Y464" i="12"/>
  <c r="Y488" i="12"/>
  <c r="Y512" i="12"/>
  <c r="Y536" i="12"/>
  <c r="Y560" i="12"/>
  <c r="Y584" i="12"/>
  <c r="Y608" i="12"/>
  <c r="Y632" i="12"/>
  <c r="Y656" i="12"/>
  <c r="Y680" i="12"/>
  <c r="Y157" i="12"/>
  <c r="Y397" i="12"/>
  <c r="Y2" i="12"/>
  <c r="Y50" i="12"/>
  <c r="Y98" i="12"/>
  <c r="Y146" i="12"/>
  <c r="Y194" i="12"/>
  <c r="Y242" i="12"/>
  <c r="Y290" i="12"/>
  <c r="Y338" i="12"/>
  <c r="Y386" i="12"/>
  <c r="Y420" i="12"/>
  <c r="Y444" i="12"/>
  <c r="Y468" i="12"/>
  <c r="Y492" i="12"/>
  <c r="Y516" i="12"/>
  <c r="Y540" i="12"/>
  <c r="Y564" i="12"/>
  <c r="Y588" i="12"/>
  <c r="Y612" i="12"/>
  <c r="Y636" i="12"/>
  <c r="Y660" i="12"/>
  <c r="Y684" i="12"/>
  <c r="Y61" i="12"/>
  <c r="Y301" i="12"/>
  <c r="Y494" i="12"/>
  <c r="Y3" i="12"/>
  <c r="Y51" i="12"/>
  <c r="Y99" i="12"/>
  <c r="Y147" i="12"/>
  <c r="Y195" i="12"/>
  <c r="Y243" i="12"/>
  <c r="Y291" i="12"/>
  <c r="Y339" i="12"/>
  <c r="Y387" i="12"/>
  <c r="Y421" i="12"/>
  <c r="Y445" i="12"/>
  <c r="Y469" i="12"/>
  <c r="Y493" i="12"/>
  <c r="Y517" i="12"/>
  <c r="Y541" i="12"/>
  <c r="Y565" i="12"/>
  <c r="Y589" i="12"/>
  <c r="Y613" i="12"/>
  <c r="Y637" i="12"/>
  <c r="Y661" i="12"/>
  <c r="Y685" i="12"/>
  <c r="Y205" i="12"/>
  <c r="Y422" i="12"/>
  <c r="Y542" i="12"/>
  <c r="Y14" i="12"/>
  <c r="Y62" i="12"/>
  <c r="Y110" i="12"/>
  <c r="Y158" i="12"/>
  <c r="Y206" i="12"/>
  <c r="Y254" i="12"/>
  <c r="Y302" i="12"/>
  <c r="Y350" i="12"/>
  <c r="Y398" i="12"/>
  <c r="Y423" i="12"/>
  <c r="Y447" i="12"/>
  <c r="Y471" i="12"/>
  <c r="Y495" i="12"/>
  <c r="Y519" i="12"/>
  <c r="Y543" i="12"/>
  <c r="Y567" i="12"/>
  <c r="Y591" i="12"/>
  <c r="Y615" i="12"/>
  <c r="Y639" i="12"/>
  <c r="Y663" i="12"/>
  <c r="Y687" i="12"/>
  <c r="Y159" i="12"/>
  <c r="Y427" i="12"/>
  <c r="Y548" i="12"/>
  <c r="Y644" i="12"/>
  <c r="Y524" i="12"/>
  <c r="Y121" i="12"/>
  <c r="Y169" i="12"/>
  <c r="Y428" i="12"/>
  <c r="Y566" i="12"/>
  <c r="Y662" i="12"/>
  <c r="Y399" i="12"/>
  <c r="Y207" i="12"/>
  <c r="Y446" i="12"/>
  <c r="Y571" i="12"/>
  <c r="Y667" i="12"/>
  <c r="Y73" i="12"/>
  <c r="Y111" i="12"/>
  <c r="Y217" i="12"/>
  <c r="Y451" i="12"/>
  <c r="Y572" i="12"/>
  <c r="Y668" i="12"/>
  <c r="Y547" i="12"/>
  <c r="Y255" i="12"/>
  <c r="Y452" i="12"/>
  <c r="Y590" i="12"/>
  <c r="Y686" i="12"/>
  <c r="Y265" i="12"/>
  <c r="Y475" i="12"/>
  <c r="Y595" i="12"/>
  <c r="Y691" i="12"/>
  <c r="Y523" i="12"/>
  <c r="Y620" i="12"/>
  <c r="Y403" i="12"/>
  <c r="Y15" i="12"/>
  <c r="Y303" i="12"/>
  <c r="Y476" i="12"/>
  <c r="Y596" i="12"/>
  <c r="Y692" i="12"/>
  <c r="Y361" i="12"/>
  <c r="Y638" i="12"/>
  <c r="Y25" i="12"/>
  <c r="Y313" i="12"/>
  <c r="Y499" i="12"/>
  <c r="Y614" i="12"/>
  <c r="Y63" i="12"/>
  <c r="Y351" i="12"/>
  <c r="Y500" i="12"/>
  <c r="Y619" i="12"/>
  <c r="Y643" i="12"/>
  <c r="C14" i="12"/>
</calcChain>
</file>

<file path=xl/sharedStrings.xml><?xml version="1.0" encoding="utf-8"?>
<sst xmlns="http://schemas.openxmlformats.org/spreadsheetml/2006/main" count="463" uniqueCount="258">
  <si>
    <t>Tanggal</t>
  </si>
  <si>
    <t>a</t>
  </si>
  <si>
    <t>m</t>
  </si>
  <si>
    <t>K1</t>
  </si>
  <si>
    <t>K2</t>
  </si>
  <si>
    <t xml:space="preserve"> </t>
  </si>
  <si>
    <t>Lat</t>
  </si>
  <si>
    <t>Lon</t>
  </si>
  <si>
    <t>yyyy-mm-dd</t>
  </si>
  <si>
    <t>hh:mm:ss</t>
  </si>
  <si>
    <t>(UTC)     z(m)</t>
  </si>
  <si>
    <t>ANALISA HARMONIK PASANG SURUT LAUT</t>
  </si>
  <si>
    <t xml:space="preserve">  w dan (1 + W) utk S2 , MS4</t>
  </si>
  <si>
    <t xml:space="preserve">  M2 ,  O1 ,  M4    :</t>
  </si>
  <si>
    <t xml:space="preserve"> W  =  0 :     w  =  0</t>
  </si>
  <si>
    <t>METODE ADMIIRALTY</t>
  </si>
  <si>
    <t xml:space="preserve">  VII       :  K1      V </t>
  </si>
  <si>
    <t>=</t>
  </si>
  <si>
    <t xml:space="preserve">  S2                     :</t>
  </si>
  <si>
    <t xml:space="preserve">  f   =  1 :  V, u  = 0</t>
  </si>
  <si>
    <t>VIII</t>
  </si>
  <si>
    <t>PANJANG DATA 29 HARI</t>
  </si>
  <si>
    <t xml:space="preserve">  VII       :  K1       u </t>
  </si>
  <si>
    <t xml:space="preserve">  N2 ,  MS4          :</t>
  </si>
  <si>
    <t xml:space="preserve">  f, u sama dengan M2</t>
  </si>
  <si>
    <t xml:space="preserve">  HASIL TERAKHIR (Konstanta Harmonik Pasut)</t>
  </si>
  <si>
    <t>dd</t>
  </si>
  <si>
    <t>mm</t>
  </si>
  <si>
    <t>yyyy</t>
  </si>
  <si>
    <t xml:space="preserve">         Jumlah   V + u </t>
  </si>
  <si>
    <t xml:space="preserve">  M4                    :</t>
  </si>
  <si>
    <t xml:space="preserve">  f    = </t>
  </si>
  <si>
    <t>(f  M2) ^ 2</t>
  </si>
  <si>
    <t>So</t>
  </si>
  <si>
    <t>M2</t>
  </si>
  <si>
    <t>S2</t>
  </si>
  <si>
    <t>N2</t>
  </si>
  <si>
    <t>O1</t>
  </si>
  <si>
    <t>P1</t>
  </si>
  <si>
    <t>M4</t>
  </si>
  <si>
    <t>MS4</t>
  </si>
  <si>
    <t>Lokasi</t>
  </si>
  <si>
    <t>:</t>
  </si>
  <si>
    <t>Pantai Rowopandan</t>
  </si>
  <si>
    <t>Hari Tengah</t>
  </si>
  <si>
    <t>S2 :</t>
  </si>
  <si>
    <t xml:space="preserve"> w/f  </t>
  </si>
  <si>
    <t xml:space="preserve">       = </t>
  </si>
  <si>
    <t>A cm</t>
  </si>
  <si>
    <t>Instrumen</t>
  </si>
  <si>
    <t>Automatic Tide Gauge</t>
  </si>
  <si>
    <t>Zona Waktu</t>
  </si>
  <si>
    <t>GMT +07:00</t>
  </si>
  <si>
    <t xml:space="preserve">W/f </t>
  </si>
  <si>
    <t xml:space="preserve">  V   = </t>
  </si>
  <si>
    <t>(V M2) x 2</t>
  </si>
  <si>
    <t>g</t>
  </si>
  <si>
    <t>Nomor Seri</t>
  </si>
  <si>
    <t xml:space="preserve"> f</t>
  </si>
  <si>
    <t>Zo</t>
  </si>
  <si>
    <t>Satuan Data</t>
  </si>
  <si>
    <t>cm</t>
  </si>
  <si>
    <t xml:space="preserve"> w </t>
  </si>
  <si>
    <t xml:space="preserve">  u   =   </t>
  </si>
  <si>
    <t>(u M2) x 2</t>
  </si>
  <si>
    <t>Index</t>
  </si>
  <si>
    <t>Tanda</t>
  </si>
  <si>
    <t>X</t>
  </si>
  <si>
    <t>Y</t>
  </si>
  <si>
    <t>00</t>
  </si>
  <si>
    <t xml:space="preserve"> = </t>
  </si>
  <si>
    <t xml:space="preserve">W </t>
  </si>
  <si>
    <t xml:space="preserve">       =   </t>
  </si>
  <si>
    <t xml:space="preserve">     Tambahan</t>
  </si>
  <si>
    <t xml:space="preserve">     Jumlah</t>
  </si>
  <si>
    <t>10</t>
  </si>
  <si>
    <t>1 + W</t>
  </si>
  <si>
    <t xml:space="preserve">  MS4</t>
  </si>
  <si>
    <t xml:space="preserve">  V   =  </t>
  </si>
  <si>
    <t>V M2</t>
  </si>
  <si>
    <t xml:space="preserve">Jam </t>
  </si>
  <si>
    <t>X1</t>
  </si>
  <si>
    <t>Y1</t>
  </si>
  <si>
    <t>X2</t>
  </si>
  <si>
    <t>Y2</t>
  </si>
  <si>
    <t>X4</t>
  </si>
  <si>
    <t>Y4</t>
  </si>
  <si>
    <t>Xo</t>
  </si>
  <si>
    <t>+</t>
  </si>
  <si>
    <t xml:space="preserve"> (29) : Daftar 3a</t>
  </si>
  <si>
    <t>12</t>
  </si>
  <si>
    <t>- Y</t>
  </si>
  <si>
    <t>1b</t>
  </si>
  <si>
    <t xml:space="preserve">       =  </t>
  </si>
  <si>
    <t xml:space="preserve">Elevasi Penting </t>
  </si>
  <si>
    <t>(cm)</t>
  </si>
  <si>
    <t>(m)</t>
  </si>
  <si>
    <t>-</t>
  </si>
  <si>
    <t xml:space="preserve"> (15) : Daftar 3b</t>
  </si>
  <si>
    <t>13</t>
  </si>
  <si>
    <t>1c</t>
  </si>
  <si>
    <t xml:space="preserve">  K2                  :</t>
  </si>
  <si>
    <t xml:space="preserve">  A   =    </t>
  </si>
  <si>
    <t>A S2  x 0.23</t>
  </si>
  <si>
    <t>HHWL</t>
  </si>
  <si>
    <t>20</t>
  </si>
  <si>
    <t xml:space="preserve">  w dan (1 + W) utk    K1</t>
  </si>
  <si>
    <t>MHWL</t>
  </si>
  <si>
    <t>22</t>
  </si>
  <si>
    <t>2b</t>
  </si>
  <si>
    <t xml:space="preserve">  VII     :  K1 :  2V      =</t>
  </si>
  <si>
    <t xml:space="preserve">  g   =    </t>
  </si>
  <si>
    <t>g S2</t>
  </si>
  <si>
    <t>MHWS</t>
  </si>
  <si>
    <t>23</t>
  </si>
  <si>
    <t>2c</t>
  </si>
  <si>
    <t xml:space="preserve">  VII     :  K1   :  u        =</t>
  </si>
  <si>
    <t>MSL</t>
  </si>
  <si>
    <t>(29)</t>
  </si>
  <si>
    <t xml:space="preserve">(-) </t>
  </si>
  <si>
    <t>42</t>
  </si>
  <si>
    <t>4b</t>
  </si>
  <si>
    <t xml:space="preserve">  P1                   :</t>
  </si>
  <si>
    <t xml:space="preserve">  A   =  </t>
  </si>
  <si>
    <t>A K1  x 0.33</t>
  </si>
  <si>
    <t>MLWS</t>
  </si>
  <si>
    <t>Formzhal =</t>
  </si>
  <si>
    <t xml:space="preserve"> V</t>
  </si>
  <si>
    <t>44</t>
  </si>
  <si>
    <t>4d</t>
  </si>
  <si>
    <t xml:space="preserve">   Jumlah  :  2V + u  =</t>
  </si>
  <si>
    <t>MLWL</t>
  </si>
  <si>
    <t xml:space="preserve">                   K1  : wf   =</t>
  </si>
  <si>
    <t xml:space="preserve">  g   =  </t>
  </si>
  <si>
    <t>g K1</t>
  </si>
  <si>
    <t>LLWL</t>
  </si>
  <si>
    <t>+ X</t>
  </si>
  <si>
    <t xml:space="preserve">                   K1  : Wf  =</t>
  </si>
  <si>
    <t>LAT</t>
  </si>
  <si>
    <t xml:space="preserve">                            w   =</t>
  </si>
  <si>
    <t xml:space="preserve">                           W   =</t>
  </si>
  <si>
    <t xml:space="preserve">                    1 + W   =</t>
  </si>
  <si>
    <t xml:space="preserve"> VI</t>
  </si>
  <si>
    <t xml:space="preserve">  w dan (1 + W) utk    N2</t>
  </si>
  <si>
    <t xml:space="preserve">  VII  :  M2   :  3V      =</t>
  </si>
  <si>
    <t xml:space="preserve">  VII  :  N2   :  2V      =</t>
  </si>
  <si>
    <t xml:space="preserve">   selisih (M2 - N2)  =</t>
  </si>
  <si>
    <t>V</t>
  </si>
  <si>
    <t>PR cos r</t>
  </si>
  <si>
    <t>N2 :   w    =</t>
  </si>
  <si>
    <t>I</t>
  </si>
  <si>
    <t>PR sin r</t>
  </si>
  <si>
    <t xml:space="preserve">                   N2  : 1+W  =</t>
  </si>
  <si>
    <t>PR</t>
  </si>
  <si>
    <t>Daftar 3a                   : P</t>
  </si>
  <si>
    <t>Hasil hitung</t>
  </si>
  <si>
    <t>: f</t>
  </si>
  <si>
    <t>Hasil Hitung</t>
  </si>
  <si>
    <t>:1+W</t>
  </si>
  <si>
    <t>u</t>
  </si>
  <si>
    <t>w</t>
  </si>
  <si>
    <t>Daftar 3a (3b) :      p</t>
  </si>
  <si>
    <t xml:space="preserve">          Jumlah     :   s</t>
  </si>
  <si>
    <t xml:space="preserve"> VII</t>
  </si>
  <si>
    <t>PR / [P X f X (1 + W)] = A</t>
  </si>
  <si>
    <t>IV</t>
  </si>
  <si>
    <t>menghitung:</t>
  </si>
  <si>
    <t>r</t>
  </si>
  <si>
    <t>menghitung f, V, u w dan (1+W):</t>
  </si>
  <si>
    <t>trunc(h)</t>
  </si>
  <si>
    <t>h (deg)</t>
  </si>
  <si>
    <t>h (rad)</t>
  </si>
  <si>
    <t>s=</t>
  </si>
  <si>
    <t>MENGHITUNG T:</t>
  </si>
  <si>
    <t>h=</t>
  </si>
  <si>
    <t>D =</t>
  </si>
  <si>
    <t>p=</t>
  </si>
  <si>
    <t>i =</t>
  </si>
  <si>
    <t>N=</t>
  </si>
  <si>
    <t>T =</t>
  </si>
  <si>
    <t>p'=</t>
  </si>
  <si>
    <t>Menghitung V:</t>
  </si>
  <si>
    <t>deg</t>
  </si>
  <si>
    <t>rad</t>
  </si>
  <si>
    <t>VS2 = 0</t>
  </si>
  <si>
    <t>VM2= -2s + 2h</t>
  </si>
  <si>
    <t>VN2= -3s + 2h + p</t>
  </si>
  <si>
    <t>VK1= h + 90</t>
  </si>
  <si>
    <t>VO1= -2s + h + 270</t>
  </si>
  <si>
    <t>VM4=2*VM2</t>
  </si>
  <si>
    <t xml:space="preserve">VMS4 = VM2 </t>
  </si>
  <si>
    <t>VK2=2h</t>
  </si>
  <si>
    <t>Menghitung f:</t>
  </si>
  <si>
    <t>fS2=</t>
  </si>
  <si>
    <t>fM2=</t>
  </si>
  <si>
    <t xml:space="preserve">1,0004-0,0373 cos N +0,0002 cos (2N) </t>
  </si>
  <si>
    <t>fN2=fM2</t>
  </si>
  <si>
    <t>fK2=</t>
  </si>
  <si>
    <t>1,0241 + 0,2863 cos N + 0,0083 cos (2N) - 0,0015 cos (3N)</t>
  </si>
  <si>
    <t>fK1=</t>
  </si>
  <si>
    <t>1,006 + 0,115 cos N - 0,0088 cos (2N) + 0,0006 cos (3N)</t>
  </si>
  <si>
    <t>fO1=</t>
  </si>
  <si>
    <t>1,0089 + 0,1871 cos N - 0,0147 cos (2N) + 0,0014 cos (3N)</t>
  </si>
  <si>
    <t>fM4=</t>
  </si>
  <si>
    <t>(fM2)*fM2</t>
  </si>
  <si>
    <t>fMS4=</t>
  </si>
  <si>
    <t>fM2</t>
  </si>
  <si>
    <t>uS2=</t>
  </si>
  <si>
    <t>uM2=</t>
  </si>
  <si>
    <t xml:space="preserve"> -0,0374*sin N</t>
  </si>
  <si>
    <t>uN2=uM2</t>
  </si>
  <si>
    <t>uK2=</t>
  </si>
  <si>
    <t xml:space="preserve"> -0,3096*sin N + 0,0119 sin (2N) - 0,0007 sin (3N)</t>
  </si>
  <si>
    <t>uK1=</t>
  </si>
  <si>
    <t xml:space="preserve"> -0,1546*sin N + 0,0119 sin (2N) - 0,0012 sin (3N)</t>
  </si>
  <si>
    <t>uO1=</t>
  </si>
  <si>
    <t xml:space="preserve"> 0,1885*sin N - 0,0234 sin (2N) + 0,0033 sin (3N)</t>
  </si>
  <si>
    <t>uM4=2*uM2</t>
  </si>
  <si>
    <t>uMS4=uM2</t>
  </si>
  <si>
    <t>Menghitung w dan (1+W):</t>
  </si>
  <si>
    <t xml:space="preserve">Komponen S2: </t>
  </si>
  <si>
    <t>A = (1+W) cos w = 1 + 0,272  cos (2h + uK2) + 0,059 cos (h - 282)</t>
  </si>
  <si>
    <t xml:space="preserve">B = (1+W) sin w  = 0,272 sin (2h + uK2) - 0,059 sin (h - 282)  </t>
  </si>
  <si>
    <t>W/f S2 = (B/sin(atan(B/A)))-1</t>
  </si>
  <si>
    <t>w/f S2 = atan (B/A)</t>
  </si>
  <si>
    <t>Komponen K1:</t>
  </si>
  <si>
    <t>A = (1+W) cos w = 1 - 0,331 cos (2h + uK1)</t>
  </si>
  <si>
    <t>B = (1+W) sin w =  0,331sin (2h + uK1)</t>
  </si>
  <si>
    <t>WfS2 = (B/sin(atan(B/A)))-1</t>
  </si>
  <si>
    <t>wfK1 = atan (B/A)</t>
  </si>
  <si>
    <t>Komponen N2:</t>
  </si>
  <si>
    <t>A = (1+W) cos w = 1+ 0,189 cos (2h - 2p)</t>
  </si>
  <si>
    <t>B = (1+W) sin w = 0,189 sin (2h - 2p)</t>
  </si>
  <si>
    <t>(1+WN2) = sqrt(A*A+B*B)</t>
  </si>
  <si>
    <t>wN2 = atan (B/A)</t>
  </si>
  <si>
    <t>b</t>
  </si>
  <si>
    <t>d</t>
  </si>
  <si>
    <t>No</t>
  </si>
  <si>
    <t>Pusat Jaring</t>
  </si>
  <si>
    <t>Kontrol Geode</t>
  </si>
  <si>
    <t>si dan Geo</t>
  </si>
  <si>
    <t>dinamika</t>
  </si>
  <si>
    <t>Badan Informa</t>
  </si>
  <si>
    <t>si Geospasial</t>
  </si>
  <si>
    <t>Email : srgi@</t>
  </si>
  <si>
    <t>big.go.id</t>
  </si>
  <si>
    <t>Konstanta Harmonik Pasut</t>
  </si>
  <si>
    <t>Waktu</t>
  </si>
  <si>
    <t>Pasang Surut</t>
  </si>
  <si>
    <t>Bilangan Formzhal =</t>
  </si>
  <si>
    <t>A (cm)</t>
  </si>
  <si>
    <t>Elevasi Penting (cm)</t>
  </si>
  <si>
    <t>Tunggang Pasut</t>
  </si>
  <si>
    <t>Datum</t>
  </si>
  <si>
    <t>c</t>
  </si>
  <si>
    <t>e</t>
  </si>
  <si>
    <t>f</t>
  </si>
  <si>
    <t>Pasang surut campuran condong ke harian tunggal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</si>
</sst>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dd\-mmm\-yy_)"/>
    <numFmt numFmtId="166" formatCode="0.00000"/>
  </numFmts>
  <fonts count="19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1"/>
      <name val="Times New Roman"/>
      <family val="2"/>
    </font>
    <font>
      <sz val="12"/>
      <color theme="1"/>
      <name val="Times New Roman"/>
      <family val="1"/>
    </font>
    <font>
      <sz val="12"/>
      <name val="SWISS"/>
    </font>
    <font>
      <sz val="10"/>
      <color indexed="8"/>
      <name val="Times New Roman"/>
      <family val="1"/>
    </font>
    <font>
      <b/>
      <sz val="10"/>
      <color indexed="8"/>
      <name val="Times New Roman"/>
      <family val="1"/>
    </font>
    <font>
      <b/>
      <sz val="10"/>
      <color indexed="9"/>
      <name val="Times New Roman"/>
      <family val="1"/>
    </font>
    <font>
      <sz val="10"/>
      <name val="Times New Roman"/>
      <family val="1"/>
    </font>
    <font>
      <b/>
      <sz val="10"/>
      <color rgb="FF000000"/>
      <name val="Times New Roman"/>
      <family val="1"/>
    </font>
    <font>
      <sz val="10"/>
      <color indexed="10"/>
      <name val="Times New Roman"/>
      <family val="1"/>
    </font>
    <font>
      <b/>
      <sz val="10"/>
      <name val="Times New Roman"/>
      <family val="1"/>
    </font>
    <font>
      <sz val="11"/>
      <name val="Times New Roman"/>
      <family val="1"/>
    </font>
    <font>
      <sz val="10"/>
      <color theme="1"/>
      <name val="Times New Roman"/>
      <family val="1"/>
    </font>
    <font>
      <sz val="10"/>
      <color indexed="9"/>
      <name val="Times New Roman"/>
      <family val="1"/>
    </font>
    <font>
      <b/>
      <sz val="10"/>
      <color indexed="10"/>
      <name val="Times New Roman"/>
      <family val="1"/>
    </font>
    <font>
      <sz val="11"/>
      <color theme="9"/>
      <name val="Calibri"/>
      <family val="2"/>
      <scheme val="minor"/>
    </font>
    <font>
      <sz val="8.5"/>
      <color indexed="8"/>
      <name val="Times New Roman"/>
      <family val="1"/>
    </font>
    <font>
      <sz val="10"/>
      <color rgb="FFFF0000"/>
      <name val="Times New Roman"/>
      <family val="1"/>
    </font>
  </fonts>
  <fills count="22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3" tint="0.59999389629810485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0" fontId="2" fillId="0" borderId="0"/>
    <xf numFmtId="0" fontId="4" fillId="0" borderId="0"/>
  </cellStyleXfs>
  <cellXfs count="176">
    <xf numFmtId="0" fontId="0" fillId="0" borderId="0" xfId="0"/>
    <xf numFmtId="0" fontId="1" fillId="0" borderId="0" xfId="0" applyFont="1"/>
    <xf numFmtId="14" fontId="0" fillId="0" borderId="0" xfId="0" applyNumberFormat="1"/>
    <xf numFmtId="21" fontId="0" fillId="0" borderId="0" xfId="0" applyNumberFormat="1"/>
    <xf numFmtId="0" fontId="5" fillId="0" borderId="0" xfId="2" applyFont="1"/>
    <xf numFmtId="0" fontId="5" fillId="0" borderId="0" xfId="2" applyFont="1" applyAlignment="1">
      <alignment horizontal="centerContinuous"/>
    </xf>
    <xf numFmtId="0" fontId="6" fillId="0" borderId="0" xfId="2" applyFont="1" applyAlignment="1">
      <alignment horizontal="centerContinuous"/>
    </xf>
    <xf numFmtId="0" fontId="7" fillId="0" borderId="4" xfId="2" applyFont="1" applyBorder="1" applyAlignment="1">
      <alignment vertical="center"/>
    </xf>
    <xf numFmtId="0" fontId="7" fillId="0" borderId="5" xfId="2" applyFont="1" applyBorder="1" applyAlignment="1">
      <alignment vertical="center"/>
    </xf>
    <xf numFmtId="0" fontId="7" fillId="0" borderId="6" xfId="2" applyFont="1" applyBorder="1" applyAlignment="1">
      <alignment vertical="center"/>
    </xf>
    <xf numFmtId="0" fontId="6" fillId="0" borderId="7" xfId="2" applyFont="1" applyBorder="1" applyAlignment="1">
      <alignment vertical="center"/>
    </xf>
    <xf numFmtId="0" fontId="6" fillId="0" borderId="8" xfId="2" applyFont="1" applyBorder="1" applyAlignment="1">
      <alignment vertical="center"/>
    </xf>
    <xf numFmtId="0" fontId="5" fillId="0" borderId="8" xfId="2" applyFont="1" applyBorder="1" applyAlignment="1">
      <alignment vertical="center"/>
    </xf>
    <xf numFmtId="0" fontId="5" fillId="0" borderId="9" xfId="2" applyFont="1" applyBorder="1" applyAlignment="1">
      <alignment vertical="center"/>
    </xf>
    <xf numFmtId="0" fontId="8" fillId="0" borderId="0" xfId="2" applyFont="1"/>
    <xf numFmtId="0" fontId="5" fillId="0" borderId="10" xfId="2" applyFont="1" applyBorder="1" applyAlignment="1">
      <alignment vertical="center"/>
    </xf>
    <xf numFmtId="0" fontId="5" fillId="0" borderId="0" xfId="2" applyFont="1" applyAlignment="1">
      <alignment vertical="center"/>
    </xf>
    <xf numFmtId="164" fontId="5" fillId="0" borderId="11" xfId="2" applyNumberFormat="1" applyFont="1" applyBorder="1" applyAlignment="1">
      <alignment vertical="center"/>
    </xf>
    <xf numFmtId="0" fontId="6" fillId="0" borderId="12" xfId="2" applyFont="1" applyBorder="1" applyAlignment="1">
      <alignment vertical="center"/>
    </xf>
    <xf numFmtId="0" fontId="6" fillId="0" borderId="13" xfId="2" applyFont="1" applyBorder="1" applyAlignment="1">
      <alignment vertical="center"/>
    </xf>
    <xf numFmtId="0" fontId="5" fillId="0" borderId="13" xfId="2" applyFont="1" applyBorder="1" applyAlignment="1">
      <alignment vertical="center"/>
    </xf>
    <xf numFmtId="0" fontId="5" fillId="0" borderId="14" xfId="2" applyFont="1" applyBorder="1" applyAlignment="1">
      <alignment vertical="center"/>
    </xf>
    <xf numFmtId="0" fontId="9" fillId="0" borderId="0" xfId="2" applyFont="1" applyAlignment="1">
      <alignment vertical="center"/>
    </xf>
    <xf numFmtId="0" fontId="7" fillId="3" borderId="1" xfId="2" applyFont="1" applyFill="1" applyBorder="1" applyAlignment="1">
      <alignment horizontal="left" vertical="center"/>
    </xf>
    <xf numFmtId="0" fontId="7" fillId="3" borderId="1" xfId="2" applyFont="1" applyFill="1" applyBorder="1" applyAlignment="1">
      <alignment horizontal="center" vertical="center"/>
    </xf>
    <xf numFmtId="0" fontId="10" fillId="0" borderId="0" xfId="2" applyFont="1" applyAlignment="1">
      <alignment horizontal="center"/>
    </xf>
    <xf numFmtId="0" fontId="6" fillId="0" borderId="15" xfId="2" applyFont="1" applyBorder="1" applyAlignment="1">
      <alignment vertical="center"/>
    </xf>
    <xf numFmtId="0" fontId="6" fillId="0" borderId="16" xfId="2" applyFont="1" applyBorder="1" applyAlignment="1">
      <alignment vertical="center"/>
    </xf>
    <xf numFmtId="0" fontId="5" fillId="0" borderId="16" xfId="2" applyFont="1" applyBorder="1" applyAlignment="1">
      <alignment vertical="center"/>
    </xf>
    <xf numFmtId="0" fontId="5" fillId="0" borderId="17" xfId="2" applyFont="1" applyBorder="1" applyAlignment="1">
      <alignment vertical="center"/>
    </xf>
    <xf numFmtId="0" fontId="5" fillId="0" borderId="1" xfId="2" applyFont="1" applyBorder="1" applyAlignment="1">
      <alignment horizontal="center" vertical="center"/>
    </xf>
    <xf numFmtId="0" fontId="6" fillId="4" borderId="1" xfId="2" applyFont="1" applyFill="1" applyBorder="1" applyAlignment="1">
      <alignment horizontal="center" vertical="center"/>
    </xf>
    <xf numFmtId="0" fontId="5" fillId="0" borderId="0" xfId="2" applyFont="1" applyAlignment="1">
      <alignment horizontal="center"/>
    </xf>
    <xf numFmtId="0" fontId="5" fillId="0" borderId="0" xfId="1" applyFont="1"/>
    <xf numFmtId="1" fontId="5" fillId="0" borderId="0" xfId="2" applyNumberFormat="1" applyFont="1" applyAlignment="1">
      <alignment horizontal="center"/>
    </xf>
    <xf numFmtId="0" fontId="5" fillId="0" borderId="10" xfId="2" applyFont="1" applyBorder="1" applyAlignment="1">
      <alignment horizontal="left" vertical="center"/>
    </xf>
    <xf numFmtId="0" fontId="5" fillId="0" borderId="0" xfId="2" applyFont="1" applyAlignment="1">
      <alignment horizontal="left" vertical="center"/>
    </xf>
    <xf numFmtId="0" fontId="6" fillId="0" borderId="18" xfId="2" applyFont="1" applyBorder="1" applyAlignment="1">
      <alignment vertical="center"/>
    </xf>
    <xf numFmtId="0" fontId="6" fillId="0" borderId="0" xfId="2" applyFont="1" applyAlignment="1">
      <alignment vertical="center"/>
    </xf>
    <xf numFmtId="164" fontId="5" fillId="0" borderId="19" xfId="2" applyNumberFormat="1" applyFont="1" applyBorder="1" applyAlignment="1">
      <alignment vertical="center"/>
    </xf>
    <xf numFmtId="2" fontId="5" fillId="5" borderId="1" xfId="2" applyNumberFormat="1" applyFont="1" applyFill="1" applyBorder="1" applyAlignment="1">
      <alignment horizontal="center"/>
    </xf>
    <xf numFmtId="2" fontId="8" fillId="5" borderId="1" xfId="2" applyNumberFormat="1" applyFont="1" applyFill="1" applyBorder="1" applyAlignment="1">
      <alignment horizontal="center"/>
    </xf>
    <xf numFmtId="0" fontId="5" fillId="0" borderId="19" xfId="2" applyFont="1" applyBorder="1" applyAlignment="1">
      <alignment vertical="center"/>
    </xf>
    <xf numFmtId="0" fontId="11" fillId="5" borderId="0" xfId="2" applyFont="1" applyFill="1" applyAlignment="1">
      <alignment vertical="center"/>
    </xf>
    <xf numFmtId="0" fontId="11" fillId="6" borderId="0" xfId="2" applyFont="1" applyFill="1" applyAlignment="1">
      <alignment vertical="center"/>
    </xf>
    <xf numFmtId="2" fontId="8" fillId="0" borderId="0" xfId="2" applyNumberFormat="1" applyFont="1"/>
    <xf numFmtId="164" fontId="5" fillId="4" borderId="20" xfId="2" applyNumberFormat="1" applyFont="1" applyFill="1" applyBorder="1" applyAlignment="1">
      <alignment horizontal="center"/>
    </xf>
    <xf numFmtId="0" fontId="11" fillId="0" borderId="0" xfId="2" applyFont="1" applyAlignment="1">
      <alignment vertical="center"/>
    </xf>
    <xf numFmtId="0" fontId="5" fillId="0" borderId="21" xfId="2" applyFont="1" applyBorder="1" applyAlignment="1">
      <alignment horizontal="center"/>
    </xf>
    <xf numFmtId="0" fontId="5" fillId="7" borderId="4" xfId="2" applyFont="1" applyFill="1" applyBorder="1"/>
    <xf numFmtId="0" fontId="5" fillId="7" borderId="5" xfId="2" applyFont="1" applyFill="1" applyBorder="1"/>
    <xf numFmtId="1" fontId="5" fillId="7" borderId="5" xfId="2" applyNumberFormat="1" applyFont="1" applyFill="1" applyBorder="1"/>
    <xf numFmtId="2" fontId="5" fillId="8" borderId="1" xfId="2" applyNumberFormat="1" applyFont="1" applyFill="1" applyBorder="1"/>
    <xf numFmtId="164" fontId="5" fillId="8" borderId="1" xfId="2" applyNumberFormat="1" applyFont="1" applyFill="1" applyBorder="1"/>
    <xf numFmtId="0" fontId="6" fillId="0" borderId="22" xfId="2" applyFont="1" applyBorder="1" applyAlignment="1">
      <alignment vertical="center"/>
    </xf>
    <xf numFmtId="0" fontId="6" fillId="0" borderId="23" xfId="2" applyFont="1" applyBorder="1" applyAlignment="1">
      <alignment vertical="center"/>
    </xf>
    <xf numFmtId="0" fontId="5" fillId="0" borderId="23" xfId="2" applyFont="1" applyBorder="1" applyAlignment="1">
      <alignment vertical="center"/>
    </xf>
    <xf numFmtId="0" fontId="5" fillId="0" borderId="24" xfId="2" applyFont="1" applyBorder="1" applyAlignment="1">
      <alignment vertical="center"/>
    </xf>
    <xf numFmtId="0" fontId="5" fillId="0" borderId="21" xfId="2" applyFont="1" applyBorder="1"/>
    <xf numFmtId="0" fontId="5" fillId="0" borderId="25" xfId="2" applyFont="1" applyBorder="1" applyAlignment="1">
      <alignment horizontal="center"/>
    </xf>
    <xf numFmtId="0" fontId="5" fillId="0" borderId="26" xfId="2" applyFont="1" applyBorder="1"/>
    <xf numFmtId="0" fontId="5" fillId="7" borderId="10" xfId="2" applyFont="1" applyFill="1" applyBorder="1"/>
    <xf numFmtId="0" fontId="5" fillId="7" borderId="0" xfId="2" applyFont="1" applyFill="1"/>
    <xf numFmtId="1" fontId="5" fillId="7" borderId="0" xfId="2" applyNumberFormat="1" applyFont="1" applyFill="1"/>
    <xf numFmtId="0" fontId="12" fillId="0" borderId="1" xfId="2" applyFont="1" applyBorder="1" applyAlignment="1">
      <alignment horizontal="center"/>
    </xf>
    <xf numFmtId="0" fontId="5" fillId="9" borderId="21" xfId="2" applyFont="1" applyFill="1" applyBorder="1" applyAlignment="1">
      <alignment horizontal="center"/>
    </xf>
    <xf numFmtId="1" fontId="5" fillId="0" borderId="0" xfId="2" applyNumberFormat="1" applyFont="1"/>
    <xf numFmtId="0" fontId="5" fillId="0" borderId="11" xfId="2" applyFont="1" applyBorder="1" applyAlignment="1">
      <alignment vertical="center"/>
    </xf>
    <xf numFmtId="0" fontId="13" fillId="10" borderId="1" xfId="0" applyFont="1" applyFill="1" applyBorder="1" applyAlignment="1">
      <alignment horizontal="center" vertical="center"/>
    </xf>
    <xf numFmtId="0" fontId="8" fillId="10" borderId="1" xfId="2" applyFont="1" applyFill="1" applyBorder="1" applyAlignment="1">
      <alignment horizontal="center" vertical="center"/>
    </xf>
    <xf numFmtId="0" fontId="12" fillId="0" borderId="1" xfId="2" applyFont="1" applyBorder="1"/>
    <xf numFmtId="0" fontId="5" fillId="0" borderId="4" xfId="2" applyFont="1" applyBorder="1" applyAlignment="1">
      <alignment vertical="center"/>
    </xf>
    <xf numFmtId="0" fontId="5" fillId="0" borderId="5" xfId="2" applyFont="1" applyBorder="1" applyAlignment="1">
      <alignment vertical="center"/>
    </xf>
    <xf numFmtId="0" fontId="5" fillId="0" borderId="6" xfId="2" applyFont="1" applyBorder="1" applyAlignment="1">
      <alignment vertical="center"/>
    </xf>
    <xf numFmtId="0" fontId="13" fillId="0" borderId="1" xfId="0" applyFont="1" applyBorder="1" applyAlignment="1">
      <alignment horizontal="center"/>
    </xf>
    <xf numFmtId="2" fontId="13" fillId="0" borderId="1" xfId="0" applyNumberFormat="1" applyFont="1" applyBorder="1" applyAlignment="1">
      <alignment horizontal="center"/>
    </xf>
    <xf numFmtId="164" fontId="8" fillId="0" borderId="1" xfId="2" applyNumberFormat="1" applyFont="1" applyBorder="1" applyAlignment="1">
      <alignment horizontal="center" vertical="center"/>
    </xf>
    <xf numFmtId="165" fontId="12" fillId="0" borderId="0" xfId="2" applyNumberFormat="1" applyFont="1" applyAlignment="1">
      <alignment horizontal="center"/>
    </xf>
    <xf numFmtId="2" fontId="5" fillId="11" borderId="21" xfId="2" applyNumberFormat="1" applyFont="1" applyFill="1" applyBorder="1" applyAlignment="1">
      <alignment horizontal="center"/>
    </xf>
    <xf numFmtId="0" fontId="5" fillId="6" borderId="21" xfId="2" applyFont="1" applyFill="1" applyBorder="1" applyAlignment="1">
      <alignment horizontal="center"/>
    </xf>
    <xf numFmtId="0" fontId="5" fillId="12" borderId="21" xfId="2" applyFont="1" applyFill="1" applyBorder="1" applyAlignment="1">
      <alignment horizontal="center"/>
    </xf>
    <xf numFmtId="0" fontId="5" fillId="13" borderId="21" xfId="2" applyFont="1" applyFill="1" applyBorder="1" applyAlignment="1">
      <alignment horizontal="center"/>
    </xf>
    <xf numFmtId="0" fontId="5" fillId="4" borderId="21" xfId="2" applyFont="1" applyFill="1" applyBorder="1" applyAlignment="1">
      <alignment horizontal="center"/>
    </xf>
    <xf numFmtId="0" fontId="14" fillId="14" borderId="21" xfId="2" applyFont="1" applyFill="1" applyBorder="1" applyAlignment="1">
      <alignment horizontal="center"/>
    </xf>
    <xf numFmtId="1" fontId="5" fillId="15" borderId="21" xfId="2" applyNumberFormat="1" applyFont="1" applyFill="1" applyBorder="1" applyAlignment="1">
      <alignment horizontal="center"/>
    </xf>
    <xf numFmtId="1" fontId="14" fillId="3" borderId="21" xfId="2" applyNumberFormat="1" applyFont="1" applyFill="1" applyBorder="1" applyAlignment="1">
      <alignment horizontal="center"/>
    </xf>
    <xf numFmtId="1" fontId="5" fillId="16" borderId="21" xfId="2" applyNumberFormat="1" applyFont="1" applyFill="1" applyBorder="1" applyAlignment="1">
      <alignment horizontal="center"/>
    </xf>
    <xf numFmtId="1" fontId="14" fillId="17" borderId="21" xfId="2" applyNumberFormat="1" applyFont="1" applyFill="1" applyBorder="1" applyAlignment="1">
      <alignment horizontal="center"/>
    </xf>
    <xf numFmtId="1" fontId="5" fillId="18" borderId="21" xfId="2" applyNumberFormat="1" applyFont="1" applyFill="1" applyBorder="1" applyAlignment="1">
      <alignment horizontal="center"/>
    </xf>
    <xf numFmtId="1" fontId="14" fillId="19" borderId="21" xfId="2" applyNumberFormat="1" applyFont="1" applyFill="1" applyBorder="1" applyAlignment="1">
      <alignment horizontal="center"/>
    </xf>
    <xf numFmtId="1" fontId="5" fillId="20" borderId="21" xfId="2" applyNumberFormat="1" applyFont="1" applyFill="1" applyBorder="1" applyAlignment="1">
      <alignment horizontal="center"/>
    </xf>
    <xf numFmtId="0" fontId="7" fillId="0" borderId="10" xfId="2" applyFont="1" applyBorder="1" applyAlignment="1">
      <alignment vertical="center"/>
    </xf>
    <xf numFmtId="0" fontId="7" fillId="0" borderId="0" xfId="2" applyFont="1" applyAlignment="1">
      <alignment vertical="center"/>
    </xf>
    <xf numFmtId="0" fontId="7" fillId="0" borderId="11" xfId="2" applyFont="1" applyBorder="1" applyAlignment="1">
      <alignment vertical="center"/>
    </xf>
    <xf numFmtId="1" fontId="5" fillId="0" borderId="21" xfId="2" applyNumberFormat="1" applyFont="1" applyBorder="1"/>
    <xf numFmtId="164" fontId="5" fillId="0" borderId="24" xfId="2" applyNumberFormat="1" applyFont="1" applyBorder="1" applyAlignment="1">
      <alignment vertical="center"/>
    </xf>
    <xf numFmtId="166" fontId="8" fillId="0" borderId="1" xfId="2" applyNumberFormat="1" applyFont="1" applyBorder="1" applyAlignment="1">
      <alignment horizontal="center" vertical="center"/>
    </xf>
    <xf numFmtId="0" fontId="5" fillId="6" borderId="21" xfId="2" applyFont="1" applyFill="1" applyBorder="1"/>
    <xf numFmtId="0" fontId="6" fillId="0" borderId="10" xfId="2" applyFont="1" applyBorder="1" applyAlignment="1">
      <alignment vertical="center"/>
    </xf>
    <xf numFmtId="0" fontId="6" fillId="7" borderId="27" xfId="2" applyFont="1" applyFill="1" applyBorder="1"/>
    <xf numFmtId="0" fontId="5" fillId="7" borderId="28" xfId="2" applyFont="1" applyFill="1" applyBorder="1"/>
    <xf numFmtId="0" fontId="5" fillId="7" borderId="29" xfId="2" applyFont="1" applyFill="1" applyBorder="1"/>
    <xf numFmtId="0" fontId="5" fillId="7" borderId="30" xfId="2" applyFont="1" applyFill="1" applyBorder="1"/>
    <xf numFmtId="1" fontId="5" fillId="7" borderId="30" xfId="2" applyNumberFormat="1" applyFont="1" applyFill="1" applyBorder="1"/>
    <xf numFmtId="0" fontId="6" fillId="0" borderId="29" xfId="2" applyFont="1" applyBorder="1" applyAlignment="1">
      <alignment vertical="center"/>
    </xf>
    <xf numFmtId="0" fontId="6" fillId="0" borderId="30" xfId="2" applyFont="1" applyBorder="1" applyAlignment="1">
      <alignment vertical="center"/>
    </xf>
    <xf numFmtId="0" fontId="5" fillId="0" borderId="30" xfId="2" applyFont="1" applyBorder="1" applyAlignment="1">
      <alignment vertical="center"/>
    </xf>
    <xf numFmtId="164" fontId="5" fillId="0" borderId="31" xfId="2" applyNumberFormat="1" applyFont="1" applyBorder="1" applyAlignment="1">
      <alignment vertical="center"/>
    </xf>
    <xf numFmtId="0" fontId="6" fillId="7" borderId="10" xfId="2" applyFont="1" applyFill="1" applyBorder="1"/>
    <xf numFmtId="0" fontId="5" fillId="0" borderId="4" xfId="2" applyFont="1" applyBorder="1"/>
    <xf numFmtId="0" fontId="5" fillId="0" borderId="5" xfId="2" applyFont="1" applyBorder="1"/>
    <xf numFmtId="164" fontId="6" fillId="4" borderId="32" xfId="2" applyNumberFormat="1" applyFont="1" applyFill="1" applyBorder="1" applyAlignment="1">
      <alignment horizontal="center"/>
    </xf>
    <xf numFmtId="164" fontId="5" fillId="8" borderId="21" xfId="2" applyNumberFormat="1" applyFont="1" applyFill="1" applyBorder="1"/>
    <xf numFmtId="0" fontId="5" fillId="7" borderId="2" xfId="2" applyFont="1" applyFill="1" applyBorder="1"/>
    <xf numFmtId="0" fontId="5" fillId="7" borderId="13" xfId="2" applyFont="1" applyFill="1" applyBorder="1"/>
    <xf numFmtId="0" fontId="5" fillId="7" borderId="3" xfId="2" applyFont="1" applyFill="1" applyBorder="1"/>
    <xf numFmtId="164" fontId="5" fillId="8" borderId="26" xfId="2" applyNumberFormat="1" applyFont="1" applyFill="1" applyBorder="1"/>
    <xf numFmtId="0" fontId="5" fillId="0" borderId="29" xfId="2" applyFont="1" applyBorder="1" applyAlignment="1">
      <alignment vertical="center"/>
    </xf>
    <xf numFmtId="164" fontId="5" fillId="8" borderId="6" xfId="2" applyNumberFormat="1" applyFont="1" applyFill="1" applyBorder="1"/>
    <xf numFmtId="164" fontId="5" fillId="8" borderId="20" xfId="2" applyNumberFormat="1" applyFont="1" applyFill="1" applyBorder="1"/>
    <xf numFmtId="0" fontId="10" fillId="7" borderId="13" xfId="2" applyFont="1" applyFill="1" applyBorder="1"/>
    <xf numFmtId="0" fontId="10" fillId="7" borderId="0" xfId="2" applyFont="1" applyFill="1"/>
    <xf numFmtId="164" fontId="5" fillId="8" borderId="1" xfId="2" applyNumberFormat="1" applyFont="1" applyFill="1" applyBorder="1" applyAlignment="1">
      <alignment horizontal="right"/>
    </xf>
    <xf numFmtId="0" fontId="6" fillId="0" borderId="0" xfId="2" applyFont="1"/>
    <xf numFmtId="0" fontId="6" fillId="0" borderId="21" xfId="2" applyFont="1" applyBorder="1" applyAlignment="1">
      <alignment horizontal="left"/>
    </xf>
    <xf numFmtId="0" fontId="5" fillId="8" borderId="1" xfId="2" applyFont="1" applyFill="1" applyBorder="1"/>
    <xf numFmtId="164" fontId="8" fillId="0" borderId="0" xfId="2" applyNumberFormat="1" applyFont="1"/>
    <xf numFmtId="164" fontId="7" fillId="3" borderId="0" xfId="2" applyNumberFormat="1" applyFont="1" applyFill="1"/>
    <xf numFmtId="164" fontId="7" fillId="3" borderId="0" xfId="2" applyNumberFormat="1" applyFont="1" applyFill="1" applyAlignment="1">
      <alignment horizontal="center"/>
    </xf>
    <xf numFmtId="164" fontId="8" fillId="6" borderId="21" xfId="2" applyNumberFormat="1" applyFont="1" applyFill="1" applyBorder="1"/>
    <xf numFmtId="0" fontId="10" fillId="0" borderId="0" xfId="2" applyFont="1"/>
    <xf numFmtId="0" fontId="15" fillId="3" borderId="0" xfId="2" applyFont="1" applyFill="1"/>
    <xf numFmtId="164" fontId="15" fillId="3" borderId="0" xfId="2" applyNumberFormat="1" applyFont="1" applyFill="1"/>
    <xf numFmtId="164" fontId="10" fillId="0" borderId="0" xfId="2" applyNumberFormat="1" applyFont="1"/>
    <xf numFmtId="164" fontId="10" fillId="0" borderId="0" xfId="2" applyNumberFormat="1" applyFont="1" applyAlignment="1">
      <alignment horizontal="center"/>
    </xf>
    <xf numFmtId="164" fontId="10" fillId="0" borderId="0" xfId="2" applyNumberFormat="1" applyFont="1" applyAlignment="1">
      <alignment vertical="center"/>
    </xf>
    <xf numFmtId="0" fontId="10" fillId="0" borderId="1" xfId="2" applyFont="1" applyBorder="1"/>
    <xf numFmtId="164" fontId="10" fillId="0" borderId="1" xfId="2" applyNumberFormat="1" applyFont="1" applyBorder="1"/>
    <xf numFmtId="0" fontId="10" fillId="0" borderId="0" xfId="2" applyFont="1" applyAlignment="1">
      <alignment vertical="center"/>
    </xf>
    <xf numFmtId="1" fontId="10" fillId="0" borderId="0" xfId="2" applyNumberFormat="1" applyFont="1" applyAlignment="1">
      <alignment vertical="center"/>
    </xf>
    <xf numFmtId="164" fontId="10" fillId="0" borderId="1" xfId="2" applyNumberFormat="1" applyFont="1" applyBorder="1" applyAlignment="1">
      <alignment horizontal="right"/>
    </xf>
    <xf numFmtId="164" fontId="10" fillId="0" borderId="0" xfId="2" applyNumberFormat="1" applyFont="1" applyAlignment="1">
      <alignment horizontal="right" vertical="center"/>
    </xf>
    <xf numFmtId="0" fontId="15" fillId="0" borderId="0" xfId="2" applyFont="1"/>
    <xf numFmtId="0" fontId="10" fillId="0" borderId="2" xfId="2" applyFont="1" applyBorder="1"/>
    <xf numFmtId="0" fontId="10" fillId="0" borderId="13" xfId="2" applyFont="1" applyBorder="1"/>
    <xf numFmtId="164" fontId="10" fillId="0" borderId="3" xfId="2" applyNumberFormat="1" applyFont="1" applyBorder="1"/>
    <xf numFmtId="164" fontId="10" fillId="0" borderId="13" xfId="2" applyNumberFormat="1" applyFont="1" applyBorder="1"/>
    <xf numFmtId="164" fontId="15" fillId="0" borderId="0" xfId="2" applyNumberFormat="1" applyFont="1"/>
    <xf numFmtId="0" fontId="16" fillId="0" borderId="0" xfId="0" applyFont="1"/>
    <xf numFmtId="0" fontId="13" fillId="0" borderId="0" xfId="0" applyFont="1"/>
    <xf numFmtId="0" fontId="17" fillId="0" borderId="21" xfId="2" applyFont="1" applyBorder="1" applyAlignment="1">
      <alignment vertical="center"/>
    </xf>
    <xf numFmtId="0" fontId="17" fillId="0" borderId="21" xfId="2" applyFont="1" applyBorder="1" applyAlignment="1">
      <alignment horizontal="center" vertical="center"/>
    </xf>
    <xf numFmtId="0" fontId="18" fillId="0" borderId="0" xfId="2" applyFont="1"/>
    <xf numFmtId="2" fontId="18" fillId="0" borderId="0" xfId="0" applyNumberFormat="1" applyFont="1"/>
    <xf numFmtId="2" fontId="8" fillId="0" borderId="1" xfId="2" applyNumberFormat="1" applyFont="1" applyBorder="1" applyAlignment="1">
      <alignment horizontal="center" vertical="center"/>
    </xf>
    <xf numFmtId="2" fontId="13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2" fontId="11" fillId="0" borderId="0" xfId="2" applyNumberFormat="1" applyFont="1" applyAlignment="1">
      <alignment vertical="center"/>
    </xf>
    <xf numFmtId="2" fontId="5" fillId="0" borderId="0" xfId="2" applyNumberFormat="1" applyFont="1" applyAlignment="1">
      <alignment vertical="center"/>
    </xf>
    <xf numFmtId="2" fontId="13" fillId="0" borderId="0" xfId="0" applyNumberFormat="1" applyFont="1"/>
    <xf numFmtId="0" fontId="13" fillId="0" borderId="0" xfId="0" applyFont="1" applyAlignment="1">
      <alignment horizontal="center" vertical="center"/>
    </xf>
    <xf numFmtId="0" fontId="3" fillId="21" borderId="1" xfId="0" applyFont="1" applyFill="1" applyBorder="1" applyAlignment="1">
      <alignment horizontal="center"/>
    </xf>
    <xf numFmtId="2" fontId="3" fillId="21" borderId="1" xfId="0" applyNumberFormat="1" applyFont="1" applyFill="1" applyBorder="1" applyAlignment="1">
      <alignment horizontal="center"/>
    </xf>
    <xf numFmtId="0" fontId="3" fillId="21" borderId="1" xfId="0" applyFont="1" applyFill="1" applyBorder="1" applyAlignment="1">
      <alignment horizontal="center" vertical="center"/>
    </xf>
    <xf numFmtId="164" fontId="13" fillId="0" borderId="1" xfId="0" applyNumberFormat="1" applyFont="1" applyBorder="1"/>
    <xf numFmtId="0" fontId="13" fillId="2" borderId="1" xfId="0" applyFont="1" applyFill="1" applyBorder="1" applyAlignment="1">
      <alignment horizontal="center" vertical="center"/>
    </xf>
    <xf numFmtId="2" fontId="8" fillId="0" borderId="1" xfId="2" applyNumberFormat="1" applyFont="1" applyBorder="1"/>
    <xf numFmtId="164" fontId="15" fillId="0" borderId="0" xfId="2" applyNumberFormat="1" applyFont="1" applyAlignment="1">
      <alignment horizontal="center" vertical="center"/>
    </xf>
    <xf numFmtId="0" fontId="5" fillId="9" borderId="25" xfId="2" applyFont="1" applyFill="1" applyBorder="1" applyAlignment="1">
      <alignment horizontal="center"/>
    </xf>
    <xf numFmtId="0" fontId="5" fillId="9" borderId="26" xfId="2" applyFont="1" applyFill="1" applyBorder="1" applyAlignment="1">
      <alignment horizontal="center"/>
    </xf>
    <xf numFmtId="0" fontId="8" fillId="10" borderId="25" xfId="2" applyFont="1" applyFill="1" applyBorder="1" applyAlignment="1">
      <alignment horizontal="center" vertical="center"/>
    </xf>
    <xf numFmtId="0" fontId="8" fillId="10" borderId="33" xfId="2" applyFont="1" applyFill="1" applyBorder="1" applyAlignment="1">
      <alignment horizontal="center" vertical="center"/>
    </xf>
    <xf numFmtId="0" fontId="8" fillId="10" borderId="26" xfId="2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/>
    </xf>
    <xf numFmtId="0" fontId="13" fillId="2" borderId="3" xfId="0" applyFont="1" applyFill="1" applyBorder="1" applyAlignment="1">
      <alignment horizontal="center"/>
    </xf>
    <xf numFmtId="0" fontId="3" fillId="21" borderId="1" xfId="0" applyFont="1" applyFill="1" applyBorder="1" applyAlignment="1">
      <alignment horizontal="center"/>
    </xf>
  </cellXfs>
  <cellStyles count="3">
    <cellStyle name="Normal" xfId="0" builtinId="0"/>
    <cellStyle name="Normal 2" xfId="1" xr:uid="{D86F86C4-5E9F-4002-9967-16E40AC83653}"/>
    <cellStyle name="Normal_ADMIRALTY 29HARI_yang di pake" xfId="2" xr:uid="{12C7850E-DF5D-4815-B79B-15D70515F1C8}"/>
  </cellStyles>
  <dxfs count="0"/>
  <tableStyles count="0" defaultTableStyle="TableStyleMedium2" defaultPivotStyle="PivotStyleLight16"/>
  <colors>
    <mruColors>
      <color rgb="FFFFCCFF"/>
      <color rgb="FF99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kern="1200" baseline="0">
                <a:solidFill>
                  <a:srgbClr val="000000"/>
                </a:solidFill>
                <a:latin typeface="Times New Roman" panose="02020603050405020304" pitchFamily="18" charset="0"/>
                <a:ea typeface="Arial"/>
                <a:cs typeface="Arial"/>
              </a:defRPr>
            </a:pPr>
            <a:r>
              <a:rPr lang="en-US" sz="1400" kern="1200" baseline="0">
                <a:latin typeface="Times New Roman" panose="02020603050405020304" pitchFamily="18" charset="0"/>
              </a:rPr>
              <a:t>Elevasi Pasut </a:t>
            </a:r>
          </a:p>
        </c:rich>
      </c:tx>
      <c:layout>
        <c:manualLayout>
          <c:xMode val="edge"/>
          <c:yMode val="edge"/>
          <c:x val="0.39803856725876857"/>
          <c:y val="3.049868766404199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6646796720859242E-2"/>
          <c:y val="0.12701752798141611"/>
          <c:w val="0.7781118402090218"/>
          <c:h val="0.58526548793573019"/>
        </c:manualLayout>
      </c:layout>
      <c:lineChart>
        <c:grouping val="standard"/>
        <c:varyColors val="0"/>
        <c:ser>
          <c:idx val="15"/>
          <c:order val="0"/>
          <c:tx>
            <c:v>HHWL</c:v>
          </c:tx>
          <c:marker>
            <c:symbol val="none"/>
          </c:marker>
          <c:cat>
            <c:numRef>
              <c:f>'HASIL PASUT'!$AB$2:$AB$697</c:f>
              <c:numCache>
                <c:formatCode>m/d/yyyy</c:formatCode>
                <c:ptCount val="696"/>
                <c:pt idx="0">
                  <c:v>45658</c:v>
                </c:pt>
                <c:pt idx="1">
                  <c:v>45658</c:v>
                </c:pt>
                <c:pt idx="2">
                  <c:v>45658</c:v>
                </c:pt>
                <c:pt idx="3">
                  <c:v>45658</c:v>
                </c:pt>
                <c:pt idx="4">
                  <c:v>45658</c:v>
                </c:pt>
                <c:pt idx="5">
                  <c:v>45658</c:v>
                </c:pt>
                <c:pt idx="6">
                  <c:v>45658</c:v>
                </c:pt>
                <c:pt idx="7">
                  <c:v>45658</c:v>
                </c:pt>
                <c:pt idx="8">
                  <c:v>45658</c:v>
                </c:pt>
                <c:pt idx="9">
                  <c:v>45658</c:v>
                </c:pt>
                <c:pt idx="10">
                  <c:v>45658</c:v>
                </c:pt>
                <c:pt idx="11">
                  <c:v>45658</c:v>
                </c:pt>
                <c:pt idx="12">
                  <c:v>45658</c:v>
                </c:pt>
                <c:pt idx="13">
                  <c:v>45658</c:v>
                </c:pt>
                <c:pt idx="14">
                  <c:v>45658</c:v>
                </c:pt>
                <c:pt idx="15">
                  <c:v>45658</c:v>
                </c:pt>
                <c:pt idx="16">
                  <c:v>45658</c:v>
                </c:pt>
                <c:pt idx="17">
                  <c:v>45658</c:v>
                </c:pt>
                <c:pt idx="18">
                  <c:v>45658</c:v>
                </c:pt>
                <c:pt idx="19">
                  <c:v>45658</c:v>
                </c:pt>
                <c:pt idx="20">
                  <c:v>45658</c:v>
                </c:pt>
                <c:pt idx="21">
                  <c:v>45658</c:v>
                </c:pt>
                <c:pt idx="22">
                  <c:v>45658</c:v>
                </c:pt>
                <c:pt idx="23">
                  <c:v>45658</c:v>
                </c:pt>
                <c:pt idx="24">
                  <c:v>45659</c:v>
                </c:pt>
                <c:pt idx="25">
                  <c:v>45659</c:v>
                </c:pt>
                <c:pt idx="26">
                  <c:v>45659</c:v>
                </c:pt>
                <c:pt idx="27">
                  <c:v>45659</c:v>
                </c:pt>
                <c:pt idx="28">
                  <c:v>45659</c:v>
                </c:pt>
                <c:pt idx="29">
                  <c:v>45659</c:v>
                </c:pt>
                <c:pt idx="30">
                  <c:v>45659</c:v>
                </c:pt>
                <c:pt idx="31">
                  <c:v>45659</c:v>
                </c:pt>
                <c:pt idx="32">
                  <c:v>45659</c:v>
                </c:pt>
                <c:pt idx="33">
                  <c:v>45659</c:v>
                </c:pt>
                <c:pt idx="34">
                  <c:v>45659</c:v>
                </c:pt>
                <c:pt idx="35">
                  <c:v>45659</c:v>
                </c:pt>
                <c:pt idx="36">
                  <c:v>45659</c:v>
                </c:pt>
                <c:pt idx="37">
                  <c:v>45659</c:v>
                </c:pt>
                <c:pt idx="38">
                  <c:v>45659</c:v>
                </c:pt>
                <c:pt idx="39">
                  <c:v>45659</c:v>
                </c:pt>
                <c:pt idx="40">
                  <c:v>45659</c:v>
                </c:pt>
                <c:pt idx="41">
                  <c:v>45659</c:v>
                </c:pt>
                <c:pt idx="42">
                  <c:v>45659</c:v>
                </c:pt>
                <c:pt idx="43">
                  <c:v>45659</c:v>
                </c:pt>
                <c:pt idx="44">
                  <c:v>45659</c:v>
                </c:pt>
                <c:pt idx="45">
                  <c:v>45659</c:v>
                </c:pt>
                <c:pt idx="46">
                  <c:v>45659</c:v>
                </c:pt>
                <c:pt idx="47">
                  <c:v>45659</c:v>
                </c:pt>
                <c:pt idx="48">
                  <c:v>45660</c:v>
                </c:pt>
                <c:pt idx="49">
                  <c:v>45660</c:v>
                </c:pt>
                <c:pt idx="50">
                  <c:v>45660</c:v>
                </c:pt>
                <c:pt idx="51">
                  <c:v>45660</c:v>
                </c:pt>
                <c:pt idx="52">
                  <c:v>45660</c:v>
                </c:pt>
                <c:pt idx="53">
                  <c:v>45660</c:v>
                </c:pt>
                <c:pt idx="54">
                  <c:v>45660</c:v>
                </c:pt>
                <c:pt idx="55">
                  <c:v>45660</c:v>
                </c:pt>
                <c:pt idx="56">
                  <c:v>45660</c:v>
                </c:pt>
                <c:pt idx="57">
                  <c:v>45660</c:v>
                </c:pt>
                <c:pt idx="58">
                  <c:v>45660</c:v>
                </c:pt>
                <c:pt idx="59">
                  <c:v>45660</c:v>
                </c:pt>
                <c:pt idx="60">
                  <c:v>45660</c:v>
                </c:pt>
                <c:pt idx="61">
                  <c:v>45660</c:v>
                </c:pt>
                <c:pt idx="62">
                  <c:v>45660</c:v>
                </c:pt>
                <c:pt idx="63">
                  <c:v>45660</c:v>
                </c:pt>
                <c:pt idx="64">
                  <c:v>45660</c:v>
                </c:pt>
                <c:pt idx="65">
                  <c:v>45660</c:v>
                </c:pt>
                <c:pt idx="66">
                  <c:v>45660</c:v>
                </c:pt>
                <c:pt idx="67">
                  <c:v>45660</c:v>
                </c:pt>
                <c:pt idx="68">
                  <c:v>45660</c:v>
                </c:pt>
                <c:pt idx="69">
                  <c:v>45660</c:v>
                </c:pt>
                <c:pt idx="70">
                  <c:v>45660</c:v>
                </c:pt>
                <c:pt idx="71">
                  <c:v>45660</c:v>
                </c:pt>
                <c:pt idx="72">
                  <c:v>45661</c:v>
                </c:pt>
                <c:pt idx="73">
                  <c:v>45661</c:v>
                </c:pt>
                <c:pt idx="74">
                  <c:v>45661</c:v>
                </c:pt>
                <c:pt idx="75">
                  <c:v>45661</c:v>
                </c:pt>
                <c:pt idx="76">
                  <c:v>45661</c:v>
                </c:pt>
                <c:pt idx="77">
                  <c:v>45661</c:v>
                </c:pt>
                <c:pt idx="78">
                  <c:v>45661</c:v>
                </c:pt>
                <c:pt idx="79">
                  <c:v>45661</c:v>
                </c:pt>
                <c:pt idx="80">
                  <c:v>45661</c:v>
                </c:pt>
                <c:pt idx="81">
                  <c:v>45661</c:v>
                </c:pt>
                <c:pt idx="82">
                  <c:v>45661</c:v>
                </c:pt>
                <c:pt idx="83">
                  <c:v>45661</c:v>
                </c:pt>
                <c:pt idx="84">
                  <c:v>45661</c:v>
                </c:pt>
                <c:pt idx="85">
                  <c:v>45661</c:v>
                </c:pt>
                <c:pt idx="86">
                  <c:v>45661</c:v>
                </c:pt>
                <c:pt idx="87">
                  <c:v>45661</c:v>
                </c:pt>
                <c:pt idx="88">
                  <c:v>45661</c:v>
                </c:pt>
                <c:pt idx="89">
                  <c:v>45661</c:v>
                </c:pt>
                <c:pt idx="90">
                  <c:v>45661</c:v>
                </c:pt>
                <c:pt idx="91">
                  <c:v>45661</c:v>
                </c:pt>
                <c:pt idx="92">
                  <c:v>45661</c:v>
                </c:pt>
                <c:pt idx="93">
                  <c:v>45661</c:v>
                </c:pt>
                <c:pt idx="94">
                  <c:v>45661</c:v>
                </c:pt>
                <c:pt idx="95">
                  <c:v>45661</c:v>
                </c:pt>
                <c:pt idx="96">
                  <c:v>45662</c:v>
                </c:pt>
                <c:pt idx="97">
                  <c:v>45662</c:v>
                </c:pt>
                <c:pt idx="98">
                  <c:v>45662</c:v>
                </c:pt>
                <c:pt idx="99">
                  <c:v>45662</c:v>
                </c:pt>
                <c:pt idx="100">
                  <c:v>45662</c:v>
                </c:pt>
                <c:pt idx="101">
                  <c:v>45662</c:v>
                </c:pt>
                <c:pt idx="102">
                  <c:v>45662</c:v>
                </c:pt>
                <c:pt idx="103">
                  <c:v>45662</c:v>
                </c:pt>
                <c:pt idx="104">
                  <c:v>45662</c:v>
                </c:pt>
                <c:pt idx="105">
                  <c:v>45662</c:v>
                </c:pt>
                <c:pt idx="106">
                  <c:v>45662</c:v>
                </c:pt>
                <c:pt idx="107">
                  <c:v>45662</c:v>
                </c:pt>
                <c:pt idx="108">
                  <c:v>45662</c:v>
                </c:pt>
                <c:pt idx="109">
                  <c:v>45662</c:v>
                </c:pt>
                <c:pt idx="110">
                  <c:v>45662</c:v>
                </c:pt>
                <c:pt idx="111">
                  <c:v>45662</c:v>
                </c:pt>
                <c:pt idx="112">
                  <c:v>45662</c:v>
                </c:pt>
                <c:pt idx="113">
                  <c:v>45662</c:v>
                </c:pt>
                <c:pt idx="114">
                  <c:v>45662</c:v>
                </c:pt>
                <c:pt idx="115">
                  <c:v>45662</c:v>
                </c:pt>
                <c:pt idx="116">
                  <c:v>45662</c:v>
                </c:pt>
                <c:pt idx="117">
                  <c:v>45662</c:v>
                </c:pt>
                <c:pt idx="118">
                  <c:v>45662</c:v>
                </c:pt>
                <c:pt idx="119">
                  <c:v>45662</c:v>
                </c:pt>
                <c:pt idx="120">
                  <c:v>45663</c:v>
                </c:pt>
                <c:pt idx="121">
                  <c:v>45663</c:v>
                </c:pt>
                <c:pt idx="122">
                  <c:v>45663</c:v>
                </c:pt>
                <c:pt idx="123">
                  <c:v>45663</c:v>
                </c:pt>
                <c:pt idx="124">
                  <c:v>45663</c:v>
                </c:pt>
                <c:pt idx="125">
                  <c:v>45663</c:v>
                </c:pt>
                <c:pt idx="126">
                  <c:v>45663</c:v>
                </c:pt>
                <c:pt idx="127">
                  <c:v>45663</c:v>
                </c:pt>
                <c:pt idx="128">
                  <c:v>45663</c:v>
                </c:pt>
                <c:pt idx="129">
                  <c:v>45663</c:v>
                </c:pt>
                <c:pt idx="130">
                  <c:v>45663</c:v>
                </c:pt>
                <c:pt idx="131">
                  <c:v>45663</c:v>
                </c:pt>
                <c:pt idx="132">
                  <c:v>45663</c:v>
                </c:pt>
                <c:pt idx="133">
                  <c:v>45663</c:v>
                </c:pt>
                <c:pt idx="134">
                  <c:v>45663</c:v>
                </c:pt>
                <c:pt idx="135">
                  <c:v>45663</c:v>
                </c:pt>
                <c:pt idx="136">
                  <c:v>45663</c:v>
                </c:pt>
                <c:pt idx="137">
                  <c:v>45663</c:v>
                </c:pt>
                <c:pt idx="138">
                  <c:v>45663</c:v>
                </c:pt>
                <c:pt idx="139">
                  <c:v>45663</c:v>
                </c:pt>
                <c:pt idx="140">
                  <c:v>45663</c:v>
                </c:pt>
                <c:pt idx="141">
                  <c:v>45663</c:v>
                </c:pt>
                <c:pt idx="142">
                  <c:v>45663</c:v>
                </c:pt>
                <c:pt idx="143">
                  <c:v>45663</c:v>
                </c:pt>
                <c:pt idx="144">
                  <c:v>45664</c:v>
                </c:pt>
                <c:pt idx="145">
                  <c:v>45664</c:v>
                </c:pt>
                <c:pt idx="146">
                  <c:v>45664</c:v>
                </c:pt>
                <c:pt idx="147">
                  <c:v>45664</c:v>
                </c:pt>
                <c:pt idx="148">
                  <c:v>45664</c:v>
                </c:pt>
                <c:pt idx="149">
                  <c:v>45664</c:v>
                </c:pt>
                <c:pt idx="150">
                  <c:v>45664</c:v>
                </c:pt>
                <c:pt idx="151">
                  <c:v>45664</c:v>
                </c:pt>
                <c:pt idx="152">
                  <c:v>45664</c:v>
                </c:pt>
                <c:pt idx="153">
                  <c:v>45664</c:v>
                </c:pt>
                <c:pt idx="154">
                  <c:v>45664</c:v>
                </c:pt>
                <c:pt idx="155">
                  <c:v>45664</c:v>
                </c:pt>
                <c:pt idx="156">
                  <c:v>45664</c:v>
                </c:pt>
                <c:pt idx="157">
                  <c:v>45664</c:v>
                </c:pt>
                <c:pt idx="158">
                  <c:v>45664</c:v>
                </c:pt>
                <c:pt idx="159">
                  <c:v>45664</c:v>
                </c:pt>
                <c:pt idx="160">
                  <c:v>45664</c:v>
                </c:pt>
                <c:pt idx="161">
                  <c:v>45664</c:v>
                </c:pt>
                <c:pt idx="162">
                  <c:v>45664</c:v>
                </c:pt>
                <c:pt idx="163">
                  <c:v>45664</c:v>
                </c:pt>
                <c:pt idx="164">
                  <c:v>45664</c:v>
                </c:pt>
                <c:pt idx="165">
                  <c:v>45664</c:v>
                </c:pt>
                <c:pt idx="166">
                  <c:v>45664</c:v>
                </c:pt>
                <c:pt idx="167">
                  <c:v>45664</c:v>
                </c:pt>
                <c:pt idx="168">
                  <c:v>45665</c:v>
                </c:pt>
                <c:pt idx="169">
                  <c:v>45665</c:v>
                </c:pt>
                <c:pt idx="170">
                  <c:v>45665</c:v>
                </c:pt>
                <c:pt idx="171">
                  <c:v>45665</c:v>
                </c:pt>
                <c:pt idx="172">
                  <c:v>45665</c:v>
                </c:pt>
                <c:pt idx="173">
                  <c:v>45665</c:v>
                </c:pt>
                <c:pt idx="174">
                  <c:v>45665</c:v>
                </c:pt>
                <c:pt idx="175">
                  <c:v>45665</c:v>
                </c:pt>
                <c:pt idx="176">
                  <c:v>45665</c:v>
                </c:pt>
                <c:pt idx="177">
                  <c:v>45665</c:v>
                </c:pt>
                <c:pt idx="178">
                  <c:v>45665</c:v>
                </c:pt>
                <c:pt idx="179">
                  <c:v>45665</c:v>
                </c:pt>
                <c:pt idx="180">
                  <c:v>45665</c:v>
                </c:pt>
                <c:pt idx="181">
                  <c:v>45665</c:v>
                </c:pt>
                <c:pt idx="182">
                  <c:v>45665</c:v>
                </c:pt>
                <c:pt idx="183">
                  <c:v>45665</c:v>
                </c:pt>
                <c:pt idx="184">
                  <c:v>45665</c:v>
                </c:pt>
                <c:pt idx="185">
                  <c:v>45665</c:v>
                </c:pt>
                <c:pt idx="186">
                  <c:v>45665</c:v>
                </c:pt>
                <c:pt idx="187">
                  <c:v>45665</c:v>
                </c:pt>
                <c:pt idx="188">
                  <c:v>45665</c:v>
                </c:pt>
                <c:pt idx="189">
                  <c:v>45665</c:v>
                </c:pt>
                <c:pt idx="190">
                  <c:v>45665</c:v>
                </c:pt>
                <c:pt idx="191">
                  <c:v>45665</c:v>
                </c:pt>
                <c:pt idx="192">
                  <c:v>45666</c:v>
                </c:pt>
                <c:pt idx="193">
                  <c:v>45666</c:v>
                </c:pt>
                <c:pt idx="194">
                  <c:v>45666</c:v>
                </c:pt>
                <c:pt idx="195">
                  <c:v>45666</c:v>
                </c:pt>
                <c:pt idx="196">
                  <c:v>45666</c:v>
                </c:pt>
                <c:pt idx="197">
                  <c:v>45666</c:v>
                </c:pt>
                <c:pt idx="198">
                  <c:v>45666</c:v>
                </c:pt>
                <c:pt idx="199">
                  <c:v>45666</c:v>
                </c:pt>
                <c:pt idx="200">
                  <c:v>45666</c:v>
                </c:pt>
                <c:pt idx="201">
                  <c:v>45666</c:v>
                </c:pt>
                <c:pt idx="202">
                  <c:v>45666</c:v>
                </c:pt>
                <c:pt idx="203">
                  <c:v>45666</c:v>
                </c:pt>
                <c:pt idx="204">
                  <c:v>45666</c:v>
                </c:pt>
                <c:pt idx="205">
                  <c:v>45666</c:v>
                </c:pt>
                <c:pt idx="206">
                  <c:v>45666</c:v>
                </c:pt>
                <c:pt idx="207">
                  <c:v>45666</c:v>
                </c:pt>
                <c:pt idx="208">
                  <c:v>45666</c:v>
                </c:pt>
                <c:pt idx="209">
                  <c:v>45666</c:v>
                </c:pt>
                <c:pt idx="210">
                  <c:v>45666</c:v>
                </c:pt>
                <c:pt idx="211">
                  <c:v>45666</c:v>
                </c:pt>
                <c:pt idx="212">
                  <c:v>45666</c:v>
                </c:pt>
                <c:pt idx="213">
                  <c:v>45666</c:v>
                </c:pt>
                <c:pt idx="214">
                  <c:v>45666</c:v>
                </c:pt>
                <c:pt idx="215">
                  <c:v>45666</c:v>
                </c:pt>
                <c:pt idx="216">
                  <c:v>45667</c:v>
                </c:pt>
                <c:pt idx="217">
                  <c:v>45667</c:v>
                </c:pt>
                <c:pt idx="218">
                  <c:v>45667</c:v>
                </c:pt>
                <c:pt idx="219">
                  <c:v>45667</c:v>
                </c:pt>
                <c:pt idx="220">
                  <c:v>45667</c:v>
                </c:pt>
                <c:pt idx="221">
                  <c:v>45667</c:v>
                </c:pt>
                <c:pt idx="222">
                  <c:v>45667</c:v>
                </c:pt>
                <c:pt idx="223">
                  <c:v>45667</c:v>
                </c:pt>
                <c:pt idx="224">
                  <c:v>45667</c:v>
                </c:pt>
                <c:pt idx="225">
                  <c:v>45667</c:v>
                </c:pt>
                <c:pt idx="226">
                  <c:v>45667</c:v>
                </c:pt>
                <c:pt idx="227">
                  <c:v>45667</c:v>
                </c:pt>
                <c:pt idx="228">
                  <c:v>45667</c:v>
                </c:pt>
                <c:pt idx="229">
                  <c:v>45667</c:v>
                </c:pt>
                <c:pt idx="230">
                  <c:v>45667</c:v>
                </c:pt>
                <c:pt idx="231">
                  <c:v>45667</c:v>
                </c:pt>
                <c:pt idx="232">
                  <c:v>45667</c:v>
                </c:pt>
                <c:pt idx="233">
                  <c:v>45667</c:v>
                </c:pt>
                <c:pt idx="234">
                  <c:v>45667</c:v>
                </c:pt>
                <c:pt idx="235">
                  <c:v>45667</c:v>
                </c:pt>
                <c:pt idx="236">
                  <c:v>45667</c:v>
                </c:pt>
                <c:pt idx="237">
                  <c:v>45667</c:v>
                </c:pt>
                <c:pt idx="238">
                  <c:v>45667</c:v>
                </c:pt>
                <c:pt idx="239">
                  <c:v>45667</c:v>
                </c:pt>
                <c:pt idx="240">
                  <c:v>45668</c:v>
                </c:pt>
                <c:pt idx="241">
                  <c:v>45668</c:v>
                </c:pt>
                <c:pt idx="242">
                  <c:v>45668</c:v>
                </c:pt>
                <c:pt idx="243">
                  <c:v>45668</c:v>
                </c:pt>
                <c:pt idx="244">
                  <c:v>45668</c:v>
                </c:pt>
                <c:pt idx="245">
                  <c:v>45668</c:v>
                </c:pt>
                <c:pt idx="246">
                  <c:v>45668</c:v>
                </c:pt>
                <c:pt idx="247">
                  <c:v>45668</c:v>
                </c:pt>
                <c:pt idx="248">
                  <c:v>45668</c:v>
                </c:pt>
                <c:pt idx="249">
                  <c:v>45668</c:v>
                </c:pt>
                <c:pt idx="250">
                  <c:v>45668</c:v>
                </c:pt>
                <c:pt idx="251">
                  <c:v>45668</c:v>
                </c:pt>
                <c:pt idx="252">
                  <c:v>45668</c:v>
                </c:pt>
                <c:pt idx="253">
                  <c:v>45668</c:v>
                </c:pt>
                <c:pt idx="254">
                  <c:v>45668</c:v>
                </c:pt>
                <c:pt idx="255">
                  <c:v>45668</c:v>
                </c:pt>
                <c:pt idx="256">
                  <c:v>45668</c:v>
                </c:pt>
                <c:pt idx="257">
                  <c:v>45668</c:v>
                </c:pt>
                <c:pt idx="258">
                  <c:v>45668</c:v>
                </c:pt>
                <c:pt idx="259">
                  <c:v>45668</c:v>
                </c:pt>
                <c:pt idx="260">
                  <c:v>45668</c:v>
                </c:pt>
                <c:pt idx="261">
                  <c:v>45668</c:v>
                </c:pt>
                <c:pt idx="262">
                  <c:v>45668</c:v>
                </c:pt>
                <c:pt idx="263">
                  <c:v>45668</c:v>
                </c:pt>
                <c:pt idx="264">
                  <c:v>45669</c:v>
                </c:pt>
                <c:pt idx="265">
                  <c:v>45669</c:v>
                </c:pt>
                <c:pt idx="266">
                  <c:v>45669</c:v>
                </c:pt>
                <c:pt idx="267">
                  <c:v>45669</c:v>
                </c:pt>
                <c:pt idx="268">
                  <c:v>45669</c:v>
                </c:pt>
                <c:pt idx="269">
                  <c:v>45669</c:v>
                </c:pt>
                <c:pt idx="270">
                  <c:v>45669</c:v>
                </c:pt>
                <c:pt idx="271">
                  <c:v>45669</c:v>
                </c:pt>
                <c:pt idx="272">
                  <c:v>45669</c:v>
                </c:pt>
                <c:pt idx="273">
                  <c:v>45669</c:v>
                </c:pt>
                <c:pt idx="274">
                  <c:v>45669</c:v>
                </c:pt>
                <c:pt idx="275">
                  <c:v>45669</c:v>
                </c:pt>
                <c:pt idx="276">
                  <c:v>45669</c:v>
                </c:pt>
                <c:pt idx="277">
                  <c:v>45669</c:v>
                </c:pt>
                <c:pt idx="278">
                  <c:v>45669</c:v>
                </c:pt>
                <c:pt idx="279">
                  <c:v>45669</c:v>
                </c:pt>
                <c:pt idx="280">
                  <c:v>45669</c:v>
                </c:pt>
                <c:pt idx="281">
                  <c:v>45669</c:v>
                </c:pt>
                <c:pt idx="282">
                  <c:v>45669</c:v>
                </c:pt>
                <c:pt idx="283">
                  <c:v>45669</c:v>
                </c:pt>
                <c:pt idx="284">
                  <c:v>45669</c:v>
                </c:pt>
                <c:pt idx="285">
                  <c:v>45669</c:v>
                </c:pt>
                <c:pt idx="286">
                  <c:v>45669</c:v>
                </c:pt>
                <c:pt idx="287">
                  <c:v>45669</c:v>
                </c:pt>
                <c:pt idx="288">
                  <c:v>45670</c:v>
                </c:pt>
                <c:pt idx="289">
                  <c:v>45670</c:v>
                </c:pt>
                <c:pt idx="290">
                  <c:v>45670</c:v>
                </c:pt>
                <c:pt idx="291">
                  <c:v>45670</c:v>
                </c:pt>
                <c:pt idx="292">
                  <c:v>45670</c:v>
                </c:pt>
                <c:pt idx="293">
                  <c:v>45670</c:v>
                </c:pt>
                <c:pt idx="294">
                  <c:v>45670</c:v>
                </c:pt>
                <c:pt idx="295">
                  <c:v>45670</c:v>
                </c:pt>
                <c:pt idx="296">
                  <c:v>45670</c:v>
                </c:pt>
                <c:pt idx="297">
                  <c:v>45670</c:v>
                </c:pt>
                <c:pt idx="298">
                  <c:v>45670</c:v>
                </c:pt>
                <c:pt idx="299">
                  <c:v>45670</c:v>
                </c:pt>
                <c:pt idx="300">
                  <c:v>45670</c:v>
                </c:pt>
                <c:pt idx="301">
                  <c:v>45670</c:v>
                </c:pt>
                <c:pt idx="302">
                  <c:v>45670</c:v>
                </c:pt>
                <c:pt idx="303">
                  <c:v>45670</c:v>
                </c:pt>
                <c:pt idx="304">
                  <c:v>45670</c:v>
                </c:pt>
                <c:pt idx="305">
                  <c:v>45670</c:v>
                </c:pt>
                <c:pt idx="306">
                  <c:v>45670</c:v>
                </c:pt>
                <c:pt idx="307">
                  <c:v>45670</c:v>
                </c:pt>
                <c:pt idx="308">
                  <c:v>45670</c:v>
                </c:pt>
                <c:pt idx="309">
                  <c:v>45670</c:v>
                </c:pt>
                <c:pt idx="310">
                  <c:v>45670</c:v>
                </c:pt>
                <c:pt idx="311">
                  <c:v>45670</c:v>
                </c:pt>
                <c:pt idx="312">
                  <c:v>45671</c:v>
                </c:pt>
                <c:pt idx="313">
                  <c:v>45671</c:v>
                </c:pt>
                <c:pt idx="314">
                  <c:v>45671</c:v>
                </c:pt>
                <c:pt idx="315">
                  <c:v>45671</c:v>
                </c:pt>
                <c:pt idx="316">
                  <c:v>45671</c:v>
                </c:pt>
                <c:pt idx="317">
                  <c:v>45671</c:v>
                </c:pt>
                <c:pt idx="318">
                  <c:v>45671</c:v>
                </c:pt>
                <c:pt idx="319">
                  <c:v>45671</c:v>
                </c:pt>
                <c:pt idx="320">
                  <c:v>45671</c:v>
                </c:pt>
                <c:pt idx="321">
                  <c:v>45671</c:v>
                </c:pt>
                <c:pt idx="322">
                  <c:v>45671</c:v>
                </c:pt>
                <c:pt idx="323">
                  <c:v>45671</c:v>
                </c:pt>
                <c:pt idx="324">
                  <c:v>45671</c:v>
                </c:pt>
                <c:pt idx="325">
                  <c:v>45671</c:v>
                </c:pt>
                <c:pt idx="326">
                  <c:v>45671</c:v>
                </c:pt>
                <c:pt idx="327">
                  <c:v>45671</c:v>
                </c:pt>
                <c:pt idx="328">
                  <c:v>45671</c:v>
                </c:pt>
                <c:pt idx="329">
                  <c:v>45671</c:v>
                </c:pt>
                <c:pt idx="330">
                  <c:v>45671</c:v>
                </c:pt>
                <c:pt idx="331">
                  <c:v>45671</c:v>
                </c:pt>
                <c:pt idx="332">
                  <c:v>45671</c:v>
                </c:pt>
                <c:pt idx="333">
                  <c:v>45671</c:v>
                </c:pt>
                <c:pt idx="334">
                  <c:v>45671</c:v>
                </c:pt>
                <c:pt idx="335">
                  <c:v>45671</c:v>
                </c:pt>
                <c:pt idx="336">
                  <c:v>45672</c:v>
                </c:pt>
                <c:pt idx="337">
                  <c:v>45672</c:v>
                </c:pt>
                <c:pt idx="338">
                  <c:v>45672</c:v>
                </c:pt>
                <c:pt idx="339">
                  <c:v>45672</c:v>
                </c:pt>
                <c:pt idx="340">
                  <c:v>45672</c:v>
                </c:pt>
                <c:pt idx="341">
                  <c:v>45672</c:v>
                </c:pt>
                <c:pt idx="342">
                  <c:v>45672</c:v>
                </c:pt>
                <c:pt idx="343">
                  <c:v>45672</c:v>
                </c:pt>
                <c:pt idx="344">
                  <c:v>45672</c:v>
                </c:pt>
                <c:pt idx="345">
                  <c:v>45672</c:v>
                </c:pt>
                <c:pt idx="346">
                  <c:v>45672</c:v>
                </c:pt>
                <c:pt idx="347">
                  <c:v>45672</c:v>
                </c:pt>
                <c:pt idx="348">
                  <c:v>45672</c:v>
                </c:pt>
                <c:pt idx="349">
                  <c:v>45672</c:v>
                </c:pt>
                <c:pt idx="350">
                  <c:v>45672</c:v>
                </c:pt>
                <c:pt idx="351">
                  <c:v>45672</c:v>
                </c:pt>
                <c:pt idx="352">
                  <c:v>45672</c:v>
                </c:pt>
                <c:pt idx="353">
                  <c:v>45672</c:v>
                </c:pt>
                <c:pt idx="354">
                  <c:v>45672</c:v>
                </c:pt>
                <c:pt idx="355">
                  <c:v>45672</c:v>
                </c:pt>
                <c:pt idx="356">
                  <c:v>45672</c:v>
                </c:pt>
                <c:pt idx="357">
                  <c:v>45672</c:v>
                </c:pt>
                <c:pt idx="358">
                  <c:v>45672</c:v>
                </c:pt>
                <c:pt idx="359">
                  <c:v>45672</c:v>
                </c:pt>
                <c:pt idx="360">
                  <c:v>45673</c:v>
                </c:pt>
                <c:pt idx="361">
                  <c:v>45673</c:v>
                </c:pt>
                <c:pt idx="362">
                  <c:v>45673</c:v>
                </c:pt>
                <c:pt idx="363">
                  <c:v>45673</c:v>
                </c:pt>
                <c:pt idx="364">
                  <c:v>45673</c:v>
                </c:pt>
                <c:pt idx="365">
                  <c:v>45673</c:v>
                </c:pt>
                <c:pt idx="366">
                  <c:v>45673</c:v>
                </c:pt>
                <c:pt idx="367">
                  <c:v>45673</c:v>
                </c:pt>
                <c:pt idx="368">
                  <c:v>45673</c:v>
                </c:pt>
                <c:pt idx="369">
                  <c:v>45673</c:v>
                </c:pt>
                <c:pt idx="370">
                  <c:v>45673</c:v>
                </c:pt>
                <c:pt idx="371">
                  <c:v>45673</c:v>
                </c:pt>
                <c:pt idx="372">
                  <c:v>45673</c:v>
                </c:pt>
                <c:pt idx="373">
                  <c:v>45673</c:v>
                </c:pt>
                <c:pt idx="374">
                  <c:v>45673</c:v>
                </c:pt>
                <c:pt idx="375">
                  <c:v>45673</c:v>
                </c:pt>
                <c:pt idx="376">
                  <c:v>45673</c:v>
                </c:pt>
                <c:pt idx="377">
                  <c:v>45673</c:v>
                </c:pt>
                <c:pt idx="378">
                  <c:v>45673</c:v>
                </c:pt>
                <c:pt idx="379">
                  <c:v>45673</c:v>
                </c:pt>
                <c:pt idx="380">
                  <c:v>45673</c:v>
                </c:pt>
                <c:pt idx="381">
                  <c:v>45673</c:v>
                </c:pt>
                <c:pt idx="382">
                  <c:v>45673</c:v>
                </c:pt>
                <c:pt idx="383">
                  <c:v>45673</c:v>
                </c:pt>
                <c:pt idx="384">
                  <c:v>45674</c:v>
                </c:pt>
                <c:pt idx="385">
                  <c:v>45674</c:v>
                </c:pt>
                <c:pt idx="386">
                  <c:v>45674</c:v>
                </c:pt>
                <c:pt idx="387">
                  <c:v>45674</c:v>
                </c:pt>
                <c:pt idx="388">
                  <c:v>45674</c:v>
                </c:pt>
                <c:pt idx="389">
                  <c:v>45674</c:v>
                </c:pt>
                <c:pt idx="390">
                  <c:v>45674</c:v>
                </c:pt>
                <c:pt idx="391">
                  <c:v>45674</c:v>
                </c:pt>
                <c:pt idx="392">
                  <c:v>45674</c:v>
                </c:pt>
                <c:pt idx="393">
                  <c:v>45674</c:v>
                </c:pt>
                <c:pt idx="394">
                  <c:v>45674</c:v>
                </c:pt>
                <c:pt idx="395">
                  <c:v>45674</c:v>
                </c:pt>
                <c:pt idx="396">
                  <c:v>45674</c:v>
                </c:pt>
                <c:pt idx="397">
                  <c:v>45674</c:v>
                </c:pt>
                <c:pt idx="398">
                  <c:v>45674</c:v>
                </c:pt>
                <c:pt idx="399">
                  <c:v>45674</c:v>
                </c:pt>
                <c:pt idx="400">
                  <c:v>45674</c:v>
                </c:pt>
                <c:pt idx="401">
                  <c:v>45674</c:v>
                </c:pt>
                <c:pt idx="402">
                  <c:v>45674</c:v>
                </c:pt>
                <c:pt idx="403">
                  <c:v>45674</c:v>
                </c:pt>
                <c:pt idx="404">
                  <c:v>45674</c:v>
                </c:pt>
                <c:pt idx="405">
                  <c:v>45674</c:v>
                </c:pt>
                <c:pt idx="406">
                  <c:v>45674</c:v>
                </c:pt>
                <c:pt idx="407">
                  <c:v>45674</c:v>
                </c:pt>
                <c:pt idx="408">
                  <c:v>45675</c:v>
                </c:pt>
                <c:pt idx="409">
                  <c:v>45675</c:v>
                </c:pt>
                <c:pt idx="410">
                  <c:v>45675</c:v>
                </c:pt>
                <c:pt idx="411">
                  <c:v>45675</c:v>
                </c:pt>
                <c:pt idx="412">
                  <c:v>45675</c:v>
                </c:pt>
                <c:pt idx="413">
                  <c:v>45675</c:v>
                </c:pt>
                <c:pt idx="414">
                  <c:v>45675</c:v>
                </c:pt>
                <c:pt idx="415">
                  <c:v>45675</c:v>
                </c:pt>
                <c:pt idx="416">
                  <c:v>45675</c:v>
                </c:pt>
                <c:pt idx="417">
                  <c:v>45675</c:v>
                </c:pt>
                <c:pt idx="418">
                  <c:v>45675</c:v>
                </c:pt>
                <c:pt idx="419">
                  <c:v>45675</c:v>
                </c:pt>
                <c:pt idx="420">
                  <c:v>45675</c:v>
                </c:pt>
                <c:pt idx="421">
                  <c:v>45675</c:v>
                </c:pt>
                <c:pt idx="422">
                  <c:v>45675</c:v>
                </c:pt>
                <c:pt idx="423">
                  <c:v>45675</c:v>
                </c:pt>
                <c:pt idx="424">
                  <c:v>45675</c:v>
                </c:pt>
                <c:pt idx="425">
                  <c:v>45675</c:v>
                </c:pt>
                <c:pt idx="426">
                  <c:v>45675</c:v>
                </c:pt>
                <c:pt idx="427">
                  <c:v>45675</c:v>
                </c:pt>
                <c:pt idx="428">
                  <c:v>45675</c:v>
                </c:pt>
                <c:pt idx="429">
                  <c:v>45675</c:v>
                </c:pt>
                <c:pt idx="430">
                  <c:v>45675</c:v>
                </c:pt>
                <c:pt idx="431">
                  <c:v>45675</c:v>
                </c:pt>
                <c:pt idx="432">
                  <c:v>45676</c:v>
                </c:pt>
                <c:pt idx="433">
                  <c:v>45676</c:v>
                </c:pt>
                <c:pt idx="434">
                  <c:v>45676</c:v>
                </c:pt>
                <c:pt idx="435">
                  <c:v>45676</c:v>
                </c:pt>
                <c:pt idx="436">
                  <c:v>45676</c:v>
                </c:pt>
                <c:pt idx="437">
                  <c:v>45676</c:v>
                </c:pt>
                <c:pt idx="438">
                  <c:v>45676</c:v>
                </c:pt>
                <c:pt idx="439">
                  <c:v>45676</c:v>
                </c:pt>
                <c:pt idx="440">
                  <c:v>45676</c:v>
                </c:pt>
                <c:pt idx="441">
                  <c:v>45676</c:v>
                </c:pt>
                <c:pt idx="442">
                  <c:v>45676</c:v>
                </c:pt>
                <c:pt idx="443">
                  <c:v>45676</c:v>
                </c:pt>
                <c:pt idx="444">
                  <c:v>45676</c:v>
                </c:pt>
                <c:pt idx="445">
                  <c:v>45676</c:v>
                </c:pt>
                <c:pt idx="446">
                  <c:v>45676</c:v>
                </c:pt>
                <c:pt idx="447">
                  <c:v>45676</c:v>
                </c:pt>
                <c:pt idx="448">
                  <c:v>45676</c:v>
                </c:pt>
                <c:pt idx="449">
                  <c:v>45676</c:v>
                </c:pt>
                <c:pt idx="450">
                  <c:v>45676</c:v>
                </c:pt>
                <c:pt idx="451">
                  <c:v>45676</c:v>
                </c:pt>
                <c:pt idx="452">
                  <c:v>45676</c:v>
                </c:pt>
                <c:pt idx="453">
                  <c:v>45676</c:v>
                </c:pt>
                <c:pt idx="454">
                  <c:v>45676</c:v>
                </c:pt>
                <c:pt idx="455">
                  <c:v>45676</c:v>
                </c:pt>
                <c:pt idx="456">
                  <c:v>45677</c:v>
                </c:pt>
                <c:pt idx="457">
                  <c:v>45677</c:v>
                </c:pt>
                <c:pt idx="458">
                  <c:v>45677</c:v>
                </c:pt>
                <c:pt idx="459">
                  <c:v>45677</c:v>
                </c:pt>
                <c:pt idx="460">
                  <c:v>45677</c:v>
                </c:pt>
                <c:pt idx="461">
                  <c:v>45677</c:v>
                </c:pt>
                <c:pt idx="462">
                  <c:v>45677</c:v>
                </c:pt>
                <c:pt idx="463">
                  <c:v>45677</c:v>
                </c:pt>
                <c:pt idx="464">
                  <c:v>45677</c:v>
                </c:pt>
                <c:pt idx="465">
                  <c:v>45677</c:v>
                </c:pt>
                <c:pt idx="466">
                  <c:v>45677</c:v>
                </c:pt>
                <c:pt idx="467">
                  <c:v>45677</c:v>
                </c:pt>
                <c:pt idx="468">
                  <c:v>45677</c:v>
                </c:pt>
                <c:pt idx="469">
                  <c:v>45677</c:v>
                </c:pt>
                <c:pt idx="470">
                  <c:v>45677</c:v>
                </c:pt>
                <c:pt idx="471">
                  <c:v>45677</c:v>
                </c:pt>
                <c:pt idx="472">
                  <c:v>45677</c:v>
                </c:pt>
                <c:pt idx="473">
                  <c:v>45677</c:v>
                </c:pt>
                <c:pt idx="474">
                  <c:v>45677</c:v>
                </c:pt>
                <c:pt idx="475">
                  <c:v>45677</c:v>
                </c:pt>
                <c:pt idx="476">
                  <c:v>45677</c:v>
                </c:pt>
                <c:pt idx="477">
                  <c:v>45677</c:v>
                </c:pt>
                <c:pt idx="478">
                  <c:v>45677</c:v>
                </c:pt>
                <c:pt idx="479">
                  <c:v>45677</c:v>
                </c:pt>
                <c:pt idx="480">
                  <c:v>45678</c:v>
                </c:pt>
                <c:pt idx="481">
                  <c:v>45678</c:v>
                </c:pt>
                <c:pt idx="482">
                  <c:v>45678</c:v>
                </c:pt>
                <c:pt idx="483">
                  <c:v>45678</c:v>
                </c:pt>
                <c:pt idx="484">
                  <c:v>45678</c:v>
                </c:pt>
                <c:pt idx="485">
                  <c:v>45678</c:v>
                </c:pt>
                <c:pt idx="486">
                  <c:v>45678</c:v>
                </c:pt>
                <c:pt idx="487">
                  <c:v>45678</c:v>
                </c:pt>
                <c:pt idx="488">
                  <c:v>45678</c:v>
                </c:pt>
                <c:pt idx="489">
                  <c:v>45678</c:v>
                </c:pt>
                <c:pt idx="490">
                  <c:v>45678</c:v>
                </c:pt>
                <c:pt idx="491">
                  <c:v>45678</c:v>
                </c:pt>
                <c:pt idx="492">
                  <c:v>45678</c:v>
                </c:pt>
                <c:pt idx="493">
                  <c:v>45678</c:v>
                </c:pt>
                <c:pt idx="494">
                  <c:v>45678</c:v>
                </c:pt>
                <c:pt idx="495">
                  <c:v>45678</c:v>
                </c:pt>
                <c:pt idx="496">
                  <c:v>45678</c:v>
                </c:pt>
                <c:pt idx="497">
                  <c:v>45678</c:v>
                </c:pt>
                <c:pt idx="498">
                  <c:v>45678</c:v>
                </c:pt>
                <c:pt idx="499">
                  <c:v>45678</c:v>
                </c:pt>
                <c:pt idx="500">
                  <c:v>45678</c:v>
                </c:pt>
                <c:pt idx="501">
                  <c:v>45678</c:v>
                </c:pt>
                <c:pt idx="502">
                  <c:v>45678</c:v>
                </c:pt>
                <c:pt idx="503">
                  <c:v>45678</c:v>
                </c:pt>
                <c:pt idx="504">
                  <c:v>45679</c:v>
                </c:pt>
                <c:pt idx="505">
                  <c:v>45679</c:v>
                </c:pt>
                <c:pt idx="506">
                  <c:v>45679</c:v>
                </c:pt>
                <c:pt idx="507">
                  <c:v>45679</c:v>
                </c:pt>
                <c:pt idx="508">
                  <c:v>45679</c:v>
                </c:pt>
                <c:pt idx="509">
                  <c:v>45679</c:v>
                </c:pt>
                <c:pt idx="510">
                  <c:v>45679</c:v>
                </c:pt>
                <c:pt idx="511">
                  <c:v>45679</c:v>
                </c:pt>
                <c:pt idx="512">
                  <c:v>45679</c:v>
                </c:pt>
                <c:pt idx="513">
                  <c:v>45679</c:v>
                </c:pt>
                <c:pt idx="514">
                  <c:v>45679</c:v>
                </c:pt>
                <c:pt idx="515">
                  <c:v>45679</c:v>
                </c:pt>
                <c:pt idx="516">
                  <c:v>45679</c:v>
                </c:pt>
                <c:pt idx="517">
                  <c:v>45679</c:v>
                </c:pt>
                <c:pt idx="518">
                  <c:v>45679</c:v>
                </c:pt>
                <c:pt idx="519">
                  <c:v>45679</c:v>
                </c:pt>
                <c:pt idx="520">
                  <c:v>45679</c:v>
                </c:pt>
                <c:pt idx="521">
                  <c:v>45679</c:v>
                </c:pt>
                <c:pt idx="522">
                  <c:v>45679</c:v>
                </c:pt>
                <c:pt idx="523">
                  <c:v>45679</c:v>
                </c:pt>
                <c:pt idx="524">
                  <c:v>45679</c:v>
                </c:pt>
                <c:pt idx="525">
                  <c:v>45679</c:v>
                </c:pt>
                <c:pt idx="526">
                  <c:v>45679</c:v>
                </c:pt>
                <c:pt idx="527">
                  <c:v>45679</c:v>
                </c:pt>
                <c:pt idx="528">
                  <c:v>45680</c:v>
                </c:pt>
                <c:pt idx="529">
                  <c:v>45680</c:v>
                </c:pt>
                <c:pt idx="530">
                  <c:v>45680</c:v>
                </c:pt>
                <c:pt idx="531">
                  <c:v>45680</c:v>
                </c:pt>
                <c:pt idx="532">
                  <c:v>45680</c:v>
                </c:pt>
                <c:pt idx="533">
                  <c:v>45680</c:v>
                </c:pt>
                <c:pt idx="534">
                  <c:v>45680</c:v>
                </c:pt>
                <c:pt idx="535">
                  <c:v>45680</c:v>
                </c:pt>
                <c:pt idx="536">
                  <c:v>45680</c:v>
                </c:pt>
                <c:pt idx="537">
                  <c:v>45680</c:v>
                </c:pt>
                <c:pt idx="538">
                  <c:v>45680</c:v>
                </c:pt>
                <c:pt idx="539">
                  <c:v>45680</c:v>
                </c:pt>
                <c:pt idx="540">
                  <c:v>45680</c:v>
                </c:pt>
                <c:pt idx="541">
                  <c:v>45680</c:v>
                </c:pt>
                <c:pt idx="542">
                  <c:v>45680</c:v>
                </c:pt>
                <c:pt idx="543">
                  <c:v>45680</c:v>
                </c:pt>
                <c:pt idx="544">
                  <c:v>45680</c:v>
                </c:pt>
                <c:pt idx="545">
                  <c:v>45680</c:v>
                </c:pt>
                <c:pt idx="546">
                  <c:v>45680</c:v>
                </c:pt>
                <c:pt idx="547">
                  <c:v>45680</c:v>
                </c:pt>
                <c:pt idx="548">
                  <c:v>45680</c:v>
                </c:pt>
                <c:pt idx="549">
                  <c:v>45680</c:v>
                </c:pt>
                <c:pt idx="550">
                  <c:v>45680</c:v>
                </c:pt>
                <c:pt idx="551">
                  <c:v>45680</c:v>
                </c:pt>
                <c:pt idx="552">
                  <c:v>45681</c:v>
                </c:pt>
                <c:pt idx="553">
                  <c:v>45681</c:v>
                </c:pt>
                <c:pt idx="554">
                  <c:v>45681</c:v>
                </c:pt>
                <c:pt idx="555">
                  <c:v>45681</c:v>
                </c:pt>
                <c:pt idx="556">
                  <c:v>45681</c:v>
                </c:pt>
                <c:pt idx="557">
                  <c:v>45681</c:v>
                </c:pt>
                <c:pt idx="558">
                  <c:v>45681</c:v>
                </c:pt>
                <c:pt idx="559">
                  <c:v>45681</c:v>
                </c:pt>
                <c:pt idx="560">
                  <c:v>45681</c:v>
                </c:pt>
                <c:pt idx="561">
                  <c:v>45681</c:v>
                </c:pt>
                <c:pt idx="562">
                  <c:v>45681</c:v>
                </c:pt>
                <c:pt idx="563">
                  <c:v>45681</c:v>
                </c:pt>
                <c:pt idx="564">
                  <c:v>45681</c:v>
                </c:pt>
                <c:pt idx="565">
                  <c:v>45681</c:v>
                </c:pt>
                <c:pt idx="566">
                  <c:v>45681</c:v>
                </c:pt>
                <c:pt idx="567">
                  <c:v>45681</c:v>
                </c:pt>
                <c:pt idx="568">
                  <c:v>45681</c:v>
                </c:pt>
                <c:pt idx="569">
                  <c:v>45681</c:v>
                </c:pt>
                <c:pt idx="570">
                  <c:v>45681</c:v>
                </c:pt>
                <c:pt idx="571">
                  <c:v>45681</c:v>
                </c:pt>
                <c:pt idx="572">
                  <c:v>45681</c:v>
                </c:pt>
                <c:pt idx="573">
                  <c:v>45681</c:v>
                </c:pt>
                <c:pt idx="574">
                  <c:v>45681</c:v>
                </c:pt>
                <c:pt idx="575">
                  <c:v>45681</c:v>
                </c:pt>
                <c:pt idx="576">
                  <c:v>45682</c:v>
                </c:pt>
                <c:pt idx="577">
                  <c:v>45682</c:v>
                </c:pt>
                <c:pt idx="578">
                  <c:v>45682</c:v>
                </c:pt>
                <c:pt idx="579">
                  <c:v>45682</c:v>
                </c:pt>
                <c:pt idx="580">
                  <c:v>45682</c:v>
                </c:pt>
                <c:pt idx="581">
                  <c:v>45682</c:v>
                </c:pt>
                <c:pt idx="582">
                  <c:v>45682</c:v>
                </c:pt>
                <c:pt idx="583">
                  <c:v>45682</c:v>
                </c:pt>
                <c:pt idx="584">
                  <c:v>45682</c:v>
                </c:pt>
                <c:pt idx="585">
                  <c:v>45682</c:v>
                </c:pt>
                <c:pt idx="586">
                  <c:v>45682</c:v>
                </c:pt>
                <c:pt idx="587">
                  <c:v>45682</c:v>
                </c:pt>
                <c:pt idx="588">
                  <c:v>45682</c:v>
                </c:pt>
                <c:pt idx="589">
                  <c:v>45682</c:v>
                </c:pt>
                <c:pt idx="590">
                  <c:v>45682</c:v>
                </c:pt>
                <c:pt idx="591">
                  <c:v>45682</c:v>
                </c:pt>
                <c:pt idx="592">
                  <c:v>45682</c:v>
                </c:pt>
                <c:pt idx="593">
                  <c:v>45682</c:v>
                </c:pt>
                <c:pt idx="594">
                  <c:v>45682</c:v>
                </c:pt>
                <c:pt idx="595">
                  <c:v>45682</c:v>
                </c:pt>
                <c:pt idx="596">
                  <c:v>45682</c:v>
                </c:pt>
                <c:pt idx="597">
                  <c:v>45682</c:v>
                </c:pt>
                <c:pt idx="598">
                  <c:v>45682</c:v>
                </c:pt>
                <c:pt idx="599">
                  <c:v>45682</c:v>
                </c:pt>
                <c:pt idx="600">
                  <c:v>45683</c:v>
                </c:pt>
                <c:pt idx="601">
                  <c:v>45683</c:v>
                </c:pt>
                <c:pt idx="602">
                  <c:v>45683</c:v>
                </c:pt>
                <c:pt idx="603">
                  <c:v>45683</c:v>
                </c:pt>
                <c:pt idx="604">
                  <c:v>45683</c:v>
                </c:pt>
                <c:pt idx="605">
                  <c:v>45683</c:v>
                </c:pt>
                <c:pt idx="606">
                  <c:v>45683</c:v>
                </c:pt>
                <c:pt idx="607">
                  <c:v>45683</c:v>
                </c:pt>
                <c:pt idx="608">
                  <c:v>45683</c:v>
                </c:pt>
                <c:pt idx="609">
                  <c:v>45683</c:v>
                </c:pt>
                <c:pt idx="610">
                  <c:v>45683</c:v>
                </c:pt>
                <c:pt idx="611">
                  <c:v>45683</c:v>
                </c:pt>
                <c:pt idx="612">
                  <c:v>45683</c:v>
                </c:pt>
                <c:pt idx="613">
                  <c:v>45683</c:v>
                </c:pt>
                <c:pt idx="614">
                  <c:v>45683</c:v>
                </c:pt>
                <c:pt idx="615">
                  <c:v>45683</c:v>
                </c:pt>
                <c:pt idx="616">
                  <c:v>45683</c:v>
                </c:pt>
                <c:pt idx="617">
                  <c:v>45683</c:v>
                </c:pt>
                <c:pt idx="618">
                  <c:v>45683</c:v>
                </c:pt>
                <c:pt idx="619">
                  <c:v>45683</c:v>
                </c:pt>
                <c:pt idx="620">
                  <c:v>45683</c:v>
                </c:pt>
                <c:pt idx="621">
                  <c:v>45683</c:v>
                </c:pt>
                <c:pt idx="622">
                  <c:v>45683</c:v>
                </c:pt>
                <c:pt idx="623">
                  <c:v>45683</c:v>
                </c:pt>
                <c:pt idx="624">
                  <c:v>45684</c:v>
                </c:pt>
                <c:pt idx="625">
                  <c:v>45684</c:v>
                </c:pt>
                <c:pt idx="626">
                  <c:v>45684</c:v>
                </c:pt>
                <c:pt idx="627">
                  <c:v>45684</c:v>
                </c:pt>
                <c:pt idx="628">
                  <c:v>45684</c:v>
                </c:pt>
                <c:pt idx="629">
                  <c:v>45684</c:v>
                </c:pt>
                <c:pt idx="630">
                  <c:v>45684</c:v>
                </c:pt>
                <c:pt idx="631">
                  <c:v>45684</c:v>
                </c:pt>
                <c:pt idx="632">
                  <c:v>45684</c:v>
                </c:pt>
                <c:pt idx="633">
                  <c:v>45684</c:v>
                </c:pt>
                <c:pt idx="634">
                  <c:v>45684</c:v>
                </c:pt>
                <c:pt idx="635">
                  <c:v>45684</c:v>
                </c:pt>
                <c:pt idx="636">
                  <c:v>45684</c:v>
                </c:pt>
                <c:pt idx="637">
                  <c:v>45684</c:v>
                </c:pt>
                <c:pt idx="638">
                  <c:v>45684</c:v>
                </c:pt>
                <c:pt idx="639">
                  <c:v>45684</c:v>
                </c:pt>
                <c:pt idx="640">
                  <c:v>45684</c:v>
                </c:pt>
                <c:pt idx="641">
                  <c:v>45684</c:v>
                </c:pt>
                <c:pt idx="642">
                  <c:v>45684</c:v>
                </c:pt>
                <c:pt idx="643">
                  <c:v>45684</c:v>
                </c:pt>
                <c:pt idx="644">
                  <c:v>45684</c:v>
                </c:pt>
                <c:pt idx="645">
                  <c:v>45684</c:v>
                </c:pt>
                <c:pt idx="646">
                  <c:v>45684</c:v>
                </c:pt>
                <c:pt idx="647">
                  <c:v>45684</c:v>
                </c:pt>
                <c:pt idx="648">
                  <c:v>45685</c:v>
                </c:pt>
                <c:pt idx="649">
                  <c:v>45685</c:v>
                </c:pt>
                <c:pt idx="650">
                  <c:v>45685</c:v>
                </c:pt>
                <c:pt idx="651">
                  <c:v>45685</c:v>
                </c:pt>
                <c:pt idx="652">
                  <c:v>45685</c:v>
                </c:pt>
                <c:pt idx="653">
                  <c:v>45685</c:v>
                </c:pt>
                <c:pt idx="654">
                  <c:v>45685</c:v>
                </c:pt>
                <c:pt idx="655">
                  <c:v>45685</c:v>
                </c:pt>
                <c:pt idx="656">
                  <c:v>45685</c:v>
                </c:pt>
                <c:pt idx="657">
                  <c:v>45685</c:v>
                </c:pt>
                <c:pt idx="658">
                  <c:v>45685</c:v>
                </c:pt>
                <c:pt idx="659">
                  <c:v>45685</c:v>
                </c:pt>
                <c:pt idx="660">
                  <c:v>45685</c:v>
                </c:pt>
                <c:pt idx="661">
                  <c:v>45685</c:v>
                </c:pt>
                <c:pt idx="662">
                  <c:v>45685</c:v>
                </c:pt>
                <c:pt idx="663">
                  <c:v>45685</c:v>
                </c:pt>
                <c:pt idx="664">
                  <c:v>45685</c:v>
                </c:pt>
                <c:pt idx="665">
                  <c:v>45685</c:v>
                </c:pt>
                <c:pt idx="666">
                  <c:v>45685</c:v>
                </c:pt>
                <c:pt idx="667">
                  <c:v>45685</c:v>
                </c:pt>
                <c:pt idx="668">
                  <c:v>45685</c:v>
                </c:pt>
                <c:pt idx="669">
                  <c:v>45685</c:v>
                </c:pt>
                <c:pt idx="670">
                  <c:v>45685</c:v>
                </c:pt>
                <c:pt idx="671">
                  <c:v>45685</c:v>
                </c:pt>
                <c:pt idx="672">
                  <c:v>45686</c:v>
                </c:pt>
                <c:pt idx="673">
                  <c:v>45686</c:v>
                </c:pt>
                <c:pt idx="674">
                  <c:v>45686</c:v>
                </c:pt>
                <c:pt idx="675">
                  <c:v>45686</c:v>
                </c:pt>
                <c:pt idx="676">
                  <c:v>45686</c:v>
                </c:pt>
                <c:pt idx="677">
                  <c:v>45686</c:v>
                </c:pt>
                <c:pt idx="678">
                  <c:v>45686</c:v>
                </c:pt>
                <c:pt idx="679">
                  <c:v>45686</c:v>
                </c:pt>
                <c:pt idx="680">
                  <c:v>45686</c:v>
                </c:pt>
                <c:pt idx="681">
                  <c:v>45686</c:v>
                </c:pt>
                <c:pt idx="682">
                  <c:v>45686</c:v>
                </c:pt>
                <c:pt idx="683">
                  <c:v>45686</c:v>
                </c:pt>
                <c:pt idx="684">
                  <c:v>45686</c:v>
                </c:pt>
                <c:pt idx="685">
                  <c:v>45686</c:v>
                </c:pt>
                <c:pt idx="686">
                  <c:v>45686</c:v>
                </c:pt>
                <c:pt idx="687">
                  <c:v>45686</c:v>
                </c:pt>
                <c:pt idx="688">
                  <c:v>45686</c:v>
                </c:pt>
                <c:pt idx="689">
                  <c:v>45686</c:v>
                </c:pt>
                <c:pt idx="690">
                  <c:v>45686</c:v>
                </c:pt>
                <c:pt idx="691">
                  <c:v>45686</c:v>
                </c:pt>
                <c:pt idx="692">
                  <c:v>45686</c:v>
                </c:pt>
                <c:pt idx="693">
                  <c:v>45686</c:v>
                </c:pt>
                <c:pt idx="694">
                  <c:v>45686</c:v>
                </c:pt>
                <c:pt idx="695">
                  <c:v>45686</c:v>
                </c:pt>
              </c:numCache>
            </c:numRef>
          </c:cat>
          <c:val>
            <c:numRef>
              <c:f>'HASIL PASUT'!$S$2:$S$697</c:f>
              <c:numCache>
                <c:formatCode>0.00</c:formatCode>
                <c:ptCount val="696"/>
                <c:pt idx="0">
                  <c:v>133.74133985124286</c:v>
                </c:pt>
                <c:pt idx="1">
                  <c:v>133.74133985124286</c:v>
                </c:pt>
                <c:pt idx="2">
                  <c:v>133.74133985124286</c:v>
                </c:pt>
                <c:pt idx="3">
                  <c:v>133.74133985124286</c:v>
                </c:pt>
                <c:pt idx="4">
                  <c:v>133.74133985124286</c:v>
                </c:pt>
                <c:pt idx="5">
                  <c:v>133.74133985124286</c:v>
                </c:pt>
                <c:pt idx="6">
                  <c:v>133.74133985124286</c:v>
                </c:pt>
                <c:pt idx="7">
                  <c:v>133.74133985124286</c:v>
                </c:pt>
                <c:pt idx="8">
                  <c:v>133.74133985124286</c:v>
                </c:pt>
                <c:pt idx="9">
                  <c:v>133.74133985124286</c:v>
                </c:pt>
                <c:pt idx="10">
                  <c:v>133.74133985124286</c:v>
                </c:pt>
                <c:pt idx="11">
                  <c:v>133.74133985124286</c:v>
                </c:pt>
                <c:pt idx="12">
                  <c:v>133.74133985124286</c:v>
                </c:pt>
                <c:pt idx="13">
                  <c:v>133.74133985124286</c:v>
                </c:pt>
                <c:pt idx="14">
                  <c:v>133.74133985124286</c:v>
                </c:pt>
                <c:pt idx="15">
                  <c:v>133.74133985124286</c:v>
                </c:pt>
                <c:pt idx="16">
                  <c:v>133.74133985124286</c:v>
                </c:pt>
                <c:pt idx="17">
                  <c:v>133.74133985124286</c:v>
                </c:pt>
                <c:pt idx="18">
                  <c:v>133.74133985124286</c:v>
                </c:pt>
                <c:pt idx="19">
                  <c:v>133.74133985124286</c:v>
                </c:pt>
                <c:pt idx="20">
                  <c:v>133.74133985124286</c:v>
                </c:pt>
                <c:pt idx="21">
                  <c:v>133.74133985124286</c:v>
                </c:pt>
                <c:pt idx="22">
                  <c:v>133.74133985124286</c:v>
                </c:pt>
                <c:pt idx="23">
                  <c:v>133.74133985124286</c:v>
                </c:pt>
                <c:pt idx="24">
                  <c:v>133.74133985124286</c:v>
                </c:pt>
                <c:pt idx="25">
                  <c:v>133.74133985124286</c:v>
                </c:pt>
                <c:pt idx="26">
                  <c:v>133.74133985124286</c:v>
                </c:pt>
                <c:pt idx="27">
                  <c:v>133.74133985124286</c:v>
                </c:pt>
                <c:pt idx="28">
                  <c:v>133.74133985124286</c:v>
                </c:pt>
                <c:pt idx="29">
                  <c:v>133.74133985124286</c:v>
                </c:pt>
                <c:pt idx="30">
                  <c:v>133.74133985124286</c:v>
                </c:pt>
                <c:pt idx="31">
                  <c:v>133.74133985124286</c:v>
                </c:pt>
                <c:pt idx="32">
                  <c:v>133.74133985124286</c:v>
                </c:pt>
                <c:pt idx="33">
                  <c:v>133.74133985124286</c:v>
                </c:pt>
                <c:pt idx="34">
                  <c:v>133.74133985124286</c:v>
                </c:pt>
                <c:pt idx="35">
                  <c:v>133.74133985124286</c:v>
                </c:pt>
                <c:pt idx="36">
                  <c:v>133.74133985124286</c:v>
                </c:pt>
                <c:pt idx="37">
                  <c:v>133.74133985124286</c:v>
                </c:pt>
                <c:pt idx="38">
                  <c:v>133.74133985124286</c:v>
                </c:pt>
                <c:pt idx="39">
                  <c:v>133.74133985124286</c:v>
                </c:pt>
                <c:pt idx="40">
                  <c:v>133.74133985124286</c:v>
                </c:pt>
                <c:pt idx="41">
                  <c:v>133.74133985124286</c:v>
                </c:pt>
                <c:pt idx="42">
                  <c:v>133.74133985124286</c:v>
                </c:pt>
                <c:pt idx="43">
                  <c:v>133.74133985124286</c:v>
                </c:pt>
                <c:pt idx="44">
                  <c:v>133.74133985124286</c:v>
                </c:pt>
                <c:pt idx="45">
                  <c:v>133.74133985124286</c:v>
                </c:pt>
                <c:pt idx="46">
                  <c:v>133.74133985124286</c:v>
                </c:pt>
                <c:pt idx="47">
                  <c:v>133.74133985124286</c:v>
                </c:pt>
                <c:pt idx="48">
                  <c:v>133.74133985124286</c:v>
                </c:pt>
                <c:pt idx="49">
                  <c:v>133.74133985124286</c:v>
                </c:pt>
                <c:pt idx="50">
                  <c:v>133.74133985124286</c:v>
                </c:pt>
                <c:pt idx="51">
                  <c:v>133.74133985124286</c:v>
                </c:pt>
                <c:pt idx="52">
                  <c:v>133.74133985124286</c:v>
                </c:pt>
                <c:pt idx="53">
                  <c:v>133.74133985124286</c:v>
                </c:pt>
                <c:pt idx="54">
                  <c:v>133.74133985124286</c:v>
                </c:pt>
                <c:pt idx="55">
                  <c:v>133.74133985124286</c:v>
                </c:pt>
                <c:pt idx="56">
                  <c:v>133.74133985124286</c:v>
                </c:pt>
                <c:pt idx="57">
                  <c:v>133.74133985124286</c:v>
                </c:pt>
                <c:pt idx="58">
                  <c:v>133.74133985124286</c:v>
                </c:pt>
                <c:pt idx="59">
                  <c:v>133.74133985124286</c:v>
                </c:pt>
                <c:pt idx="60">
                  <c:v>133.74133985124286</c:v>
                </c:pt>
                <c:pt idx="61">
                  <c:v>133.74133985124286</c:v>
                </c:pt>
                <c:pt idx="62">
                  <c:v>133.74133985124286</c:v>
                </c:pt>
                <c:pt idx="63">
                  <c:v>133.74133985124286</c:v>
                </c:pt>
                <c:pt idx="64">
                  <c:v>133.74133985124286</c:v>
                </c:pt>
                <c:pt idx="65">
                  <c:v>133.74133985124286</c:v>
                </c:pt>
                <c:pt idx="66">
                  <c:v>133.74133985124286</c:v>
                </c:pt>
                <c:pt idx="67">
                  <c:v>133.74133985124286</c:v>
                </c:pt>
                <c:pt idx="68">
                  <c:v>133.74133985124286</c:v>
                </c:pt>
                <c:pt idx="69">
                  <c:v>133.74133985124286</c:v>
                </c:pt>
                <c:pt idx="70">
                  <c:v>133.74133985124286</c:v>
                </c:pt>
                <c:pt idx="71">
                  <c:v>133.74133985124286</c:v>
                </c:pt>
                <c:pt idx="72">
                  <c:v>133.74133985124286</c:v>
                </c:pt>
                <c:pt idx="73">
                  <c:v>133.74133985124286</c:v>
                </c:pt>
                <c:pt idx="74">
                  <c:v>133.74133985124286</c:v>
                </c:pt>
                <c:pt idx="75">
                  <c:v>133.74133985124286</c:v>
                </c:pt>
                <c:pt idx="76">
                  <c:v>133.74133985124286</c:v>
                </c:pt>
                <c:pt idx="77">
                  <c:v>133.74133985124286</c:v>
                </c:pt>
                <c:pt idx="78">
                  <c:v>133.74133985124286</c:v>
                </c:pt>
                <c:pt idx="79">
                  <c:v>133.74133985124286</c:v>
                </c:pt>
                <c:pt idx="80">
                  <c:v>133.74133985124286</c:v>
                </c:pt>
                <c:pt idx="81">
                  <c:v>133.74133985124286</c:v>
                </c:pt>
                <c:pt idx="82">
                  <c:v>133.74133985124286</c:v>
                </c:pt>
                <c:pt idx="83">
                  <c:v>133.74133985124286</c:v>
                </c:pt>
                <c:pt idx="84">
                  <c:v>133.74133985124286</c:v>
                </c:pt>
                <c:pt idx="85">
                  <c:v>133.74133985124286</c:v>
                </c:pt>
                <c:pt idx="86">
                  <c:v>133.74133985124286</c:v>
                </c:pt>
                <c:pt idx="87">
                  <c:v>133.74133985124286</c:v>
                </c:pt>
                <c:pt idx="88">
                  <c:v>133.74133985124286</c:v>
                </c:pt>
                <c:pt idx="89">
                  <c:v>133.74133985124286</c:v>
                </c:pt>
                <c:pt idx="90">
                  <c:v>133.74133985124286</c:v>
                </c:pt>
                <c:pt idx="91">
                  <c:v>133.74133985124286</c:v>
                </c:pt>
                <c:pt idx="92">
                  <c:v>133.74133985124286</c:v>
                </c:pt>
                <c:pt idx="93">
                  <c:v>133.74133985124286</c:v>
                </c:pt>
                <c:pt idx="94">
                  <c:v>133.74133985124286</c:v>
                </c:pt>
                <c:pt idx="95">
                  <c:v>133.74133985124286</c:v>
                </c:pt>
                <c:pt idx="96">
                  <c:v>133.74133985124286</c:v>
                </c:pt>
                <c:pt idx="97">
                  <c:v>133.74133985124286</c:v>
                </c:pt>
                <c:pt idx="98">
                  <c:v>133.74133985124286</c:v>
                </c:pt>
                <c:pt idx="99">
                  <c:v>133.74133985124286</c:v>
                </c:pt>
                <c:pt idx="100">
                  <c:v>133.74133985124286</c:v>
                </c:pt>
                <c:pt idx="101">
                  <c:v>133.74133985124286</c:v>
                </c:pt>
                <c:pt idx="102">
                  <c:v>133.74133985124286</c:v>
                </c:pt>
                <c:pt idx="103">
                  <c:v>133.74133985124286</c:v>
                </c:pt>
                <c:pt idx="104">
                  <c:v>133.74133985124286</c:v>
                </c:pt>
                <c:pt idx="105">
                  <c:v>133.74133985124286</c:v>
                </c:pt>
                <c:pt idx="106">
                  <c:v>133.74133985124286</c:v>
                </c:pt>
                <c:pt idx="107">
                  <c:v>133.74133985124286</c:v>
                </c:pt>
                <c:pt idx="108">
                  <c:v>133.74133985124286</c:v>
                </c:pt>
                <c:pt idx="109">
                  <c:v>133.74133985124286</c:v>
                </c:pt>
                <c:pt idx="110">
                  <c:v>133.74133985124286</c:v>
                </c:pt>
                <c:pt idx="111">
                  <c:v>133.74133985124286</c:v>
                </c:pt>
                <c:pt idx="112">
                  <c:v>133.74133985124286</c:v>
                </c:pt>
                <c:pt idx="113">
                  <c:v>133.74133985124286</c:v>
                </c:pt>
                <c:pt idx="114">
                  <c:v>133.74133985124286</c:v>
                </c:pt>
                <c:pt idx="115">
                  <c:v>133.74133985124286</c:v>
                </c:pt>
                <c:pt idx="116">
                  <c:v>133.74133985124286</c:v>
                </c:pt>
                <c:pt idx="117">
                  <c:v>133.74133985124286</c:v>
                </c:pt>
                <c:pt idx="118">
                  <c:v>133.74133985124286</c:v>
                </c:pt>
                <c:pt idx="119">
                  <c:v>133.74133985124286</c:v>
                </c:pt>
                <c:pt idx="120">
                  <c:v>133.74133985124286</c:v>
                </c:pt>
                <c:pt idx="121">
                  <c:v>133.74133985124286</c:v>
                </c:pt>
                <c:pt idx="122">
                  <c:v>133.74133985124286</c:v>
                </c:pt>
                <c:pt idx="123">
                  <c:v>133.74133985124286</c:v>
                </c:pt>
                <c:pt idx="124">
                  <c:v>133.74133985124286</c:v>
                </c:pt>
                <c:pt idx="125">
                  <c:v>133.74133985124286</c:v>
                </c:pt>
                <c:pt idx="126">
                  <c:v>133.74133985124286</c:v>
                </c:pt>
                <c:pt idx="127">
                  <c:v>133.74133985124286</c:v>
                </c:pt>
                <c:pt idx="128">
                  <c:v>133.74133985124286</c:v>
                </c:pt>
                <c:pt idx="129">
                  <c:v>133.74133985124286</c:v>
                </c:pt>
                <c:pt idx="130">
                  <c:v>133.74133985124286</c:v>
                </c:pt>
                <c:pt idx="131">
                  <c:v>133.74133985124286</c:v>
                </c:pt>
                <c:pt idx="132">
                  <c:v>133.74133985124286</c:v>
                </c:pt>
                <c:pt idx="133">
                  <c:v>133.74133985124286</c:v>
                </c:pt>
                <c:pt idx="134">
                  <c:v>133.74133985124286</c:v>
                </c:pt>
                <c:pt idx="135">
                  <c:v>133.74133985124286</c:v>
                </c:pt>
                <c:pt idx="136">
                  <c:v>133.74133985124286</c:v>
                </c:pt>
                <c:pt idx="137">
                  <c:v>133.74133985124286</c:v>
                </c:pt>
                <c:pt idx="138">
                  <c:v>133.74133985124286</c:v>
                </c:pt>
                <c:pt idx="139">
                  <c:v>133.74133985124286</c:v>
                </c:pt>
                <c:pt idx="140">
                  <c:v>133.74133985124286</c:v>
                </c:pt>
                <c:pt idx="141">
                  <c:v>133.74133985124286</c:v>
                </c:pt>
                <c:pt idx="142">
                  <c:v>133.74133985124286</c:v>
                </c:pt>
                <c:pt idx="143">
                  <c:v>133.74133985124286</c:v>
                </c:pt>
                <c:pt idx="144">
                  <c:v>133.74133985124286</c:v>
                </c:pt>
                <c:pt idx="145">
                  <c:v>133.74133985124286</c:v>
                </c:pt>
                <c:pt idx="146">
                  <c:v>133.74133985124286</c:v>
                </c:pt>
                <c:pt idx="147">
                  <c:v>133.74133985124286</c:v>
                </c:pt>
                <c:pt idx="148">
                  <c:v>133.74133985124286</c:v>
                </c:pt>
                <c:pt idx="149">
                  <c:v>133.74133985124286</c:v>
                </c:pt>
                <c:pt idx="150">
                  <c:v>133.74133985124286</c:v>
                </c:pt>
                <c:pt idx="151">
                  <c:v>133.74133985124286</c:v>
                </c:pt>
                <c:pt idx="152">
                  <c:v>133.74133985124286</c:v>
                </c:pt>
                <c:pt idx="153">
                  <c:v>133.74133985124286</c:v>
                </c:pt>
                <c:pt idx="154">
                  <c:v>133.74133985124286</c:v>
                </c:pt>
                <c:pt idx="155">
                  <c:v>133.74133985124286</c:v>
                </c:pt>
                <c:pt idx="156">
                  <c:v>133.74133985124286</c:v>
                </c:pt>
                <c:pt idx="157">
                  <c:v>133.74133985124286</c:v>
                </c:pt>
                <c:pt idx="158">
                  <c:v>133.74133985124286</c:v>
                </c:pt>
                <c:pt idx="159">
                  <c:v>133.74133985124286</c:v>
                </c:pt>
                <c:pt idx="160">
                  <c:v>133.74133985124286</c:v>
                </c:pt>
                <c:pt idx="161">
                  <c:v>133.74133985124286</c:v>
                </c:pt>
                <c:pt idx="162">
                  <c:v>133.74133985124286</c:v>
                </c:pt>
                <c:pt idx="163">
                  <c:v>133.74133985124286</c:v>
                </c:pt>
                <c:pt idx="164">
                  <c:v>133.74133985124286</c:v>
                </c:pt>
                <c:pt idx="165">
                  <c:v>133.74133985124286</c:v>
                </c:pt>
                <c:pt idx="166">
                  <c:v>133.74133985124286</c:v>
                </c:pt>
                <c:pt idx="167">
                  <c:v>133.74133985124286</c:v>
                </c:pt>
                <c:pt idx="168">
                  <c:v>133.74133985124286</c:v>
                </c:pt>
                <c:pt idx="169">
                  <c:v>133.74133985124286</c:v>
                </c:pt>
                <c:pt idx="170">
                  <c:v>133.74133985124286</c:v>
                </c:pt>
                <c:pt idx="171">
                  <c:v>133.74133985124286</c:v>
                </c:pt>
                <c:pt idx="172">
                  <c:v>133.74133985124286</c:v>
                </c:pt>
                <c:pt idx="173">
                  <c:v>133.74133985124286</c:v>
                </c:pt>
                <c:pt idx="174">
                  <c:v>133.74133985124286</c:v>
                </c:pt>
                <c:pt idx="175">
                  <c:v>133.74133985124286</c:v>
                </c:pt>
                <c:pt idx="176">
                  <c:v>133.74133985124286</c:v>
                </c:pt>
                <c:pt idx="177">
                  <c:v>133.74133985124286</c:v>
                </c:pt>
                <c:pt idx="178">
                  <c:v>133.74133985124286</c:v>
                </c:pt>
                <c:pt idx="179">
                  <c:v>133.74133985124286</c:v>
                </c:pt>
                <c:pt idx="180">
                  <c:v>133.74133985124286</c:v>
                </c:pt>
                <c:pt idx="181">
                  <c:v>133.74133985124286</c:v>
                </c:pt>
                <c:pt idx="182">
                  <c:v>133.74133985124286</c:v>
                </c:pt>
                <c:pt idx="183">
                  <c:v>133.74133985124286</c:v>
                </c:pt>
                <c:pt idx="184">
                  <c:v>133.74133985124286</c:v>
                </c:pt>
                <c:pt idx="185">
                  <c:v>133.74133985124286</c:v>
                </c:pt>
                <c:pt idx="186">
                  <c:v>133.74133985124286</c:v>
                </c:pt>
                <c:pt idx="187">
                  <c:v>133.74133985124286</c:v>
                </c:pt>
                <c:pt idx="188">
                  <c:v>133.74133985124286</c:v>
                </c:pt>
                <c:pt idx="189">
                  <c:v>133.74133985124286</c:v>
                </c:pt>
                <c:pt idx="190">
                  <c:v>133.74133985124286</c:v>
                </c:pt>
                <c:pt idx="191">
                  <c:v>133.74133985124286</c:v>
                </c:pt>
                <c:pt idx="192">
                  <c:v>133.74133985124286</c:v>
                </c:pt>
                <c:pt idx="193">
                  <c:v>133.74133985124286</c:v>
                </c:pt>
                <c:pt idx="194">
                  <c:v>133.74133985124286</c:v>
                </c:pt>
                <c:pt idx="195">
                  <c:v>133.74133985124286</c:v>
                </c:pt>
                <c:pt idx="196">
                  <c:v>133.74133985124286</c:v>
                </c:pt>
                <c:pt idx="197">
                  <c:v>133.74133985124286</c:v>
                </c:pt>
                <c:pt idx="198">
                  <c:v>133.74133985124286</c:v>
                </c:pt>
                <c:pt idx="199">
                  <c:v>133.74133985124286</c:v>
                </c:pt>
                <c:pt idx="200">
                  <c:v>133.74133985124286</c:v>
                </c:pt>
                <c:pt idx="201">
                  <c:v>133.74133985124286</c:v>
                </c:pt>
                <c:pt idx="202">
                  <c:v>133.74133985124286</c:v>
                </c:pt>
                <c:pt idx="203">
                  <c:v>133.74133985124286</c:v>
                </c:pt>
                <c:pt idx="204">
                  <c:v>133.74133985124286</c:v>
                </c:pt>
                <c:pt idx="205">
                  <c:v>133.74133985124286</c:v>
                </c:pt>
                <c:pt idx="206">
                  <c:v>133.74133985124286</c:v>
                </c:pt>
                <c:pt idx="207">
                  <c:v>133.74133985124286</c:v>
                </c:pt>
                <c:pt idx="208">
                  <c:v>133.74133985124286</c:v>
                </c:pt>
                <c:pt idx="209">
                  <c:v>133.74133985124286</c:v>
                </c:pt>
                <c:pt idx="210">
                  <c:v>133.74133985124286</c:v>
                </c:pt>
                <c:pt idx="211">
                  <c:v>133.74133985124286</c:v>
                </c:pt>
                <c:pt idx="212">
                  <c:v>133.74133985124286</c:v>
                </c:pt>
                <c:pt idx="213">
                  <c:v>133.74133985124286</c:v>
                </c:pt>
                <c:pt idx="214">
                  <c:v>133.74133985124286</c:v>
                </c:pt>
                <c:pt idx="215">
                  <c:v>133.74133985124286</c:v>
                </c:pt>
                <c:pt idx="216">
                  <c:v>133.74133985124286</c:v>
                </c:pt>
                <c:pt idx="217">
                  <c:v>133.74133985124286</c:v>
                </c:pt>
                <c:pt idx="218">
                  <c:v>133.74133985124286</c:v>
                </c:pt>
                <c:pt idx="219">
                  <c:v>133.74133985124286</c:v>
                </c:pt>
                <c:pt idx="220">
                  <c:v>133.74133985124286</c:v>
                </c:pt>
                <c:pt idx="221">
                  <c:v>133.74133985124286</c:v>
                </c:pt>
                <c:pt idx="222">
                  <c:v>133.74133985124286</c:v>
                </c:pt>
                <c:pt idx="223">
                  <c:v>133.74133985124286</c:v>
                </c:pt>
                <c:pt idx="224">
                  <c:v>133.74133985124286</c:v>
                </c:pt>
                <c:pt idx="225">
                  <c:v>133.74133985124286</c:v>
                </c:pt>
                <c:pt idx="226">
                  <c:v>133.74133985124286</c:v>
                </c:pt>
                <c:pt idx="227">
                  <c:v>133.74133985124286</c:v>
                </c:pt>
                <c:pt idx="228">
                  <c:v>133.74133985124286</c:v>
                </c:pt>
                <c:pt idx="229">
                  <c:v>133.74133985124286</c:v>
                </c:pt>
                <c:pt idx="230">
                  <c:v>133.74133985124286</c:v>
                </c:pt>
                <c:pt idx="231">
                  <c:v>133.74133985124286</c:v>
                </c:pt>
                <c:pt idx="232">
                  <c:v>133.74133985124286</c:v>
                </c:pt>
                <c:pt idx="233">
                  <c:v>133.74133985124286</c:v>
                </c:pt>
                <c:pt idx="234">
                  <c:v>133.74133985124286</c:v>
                </c:pt>
                <c:pt idx="235">
                  <c:v>133.74133985124286</c:v>
                </c:pt>
                <c:pt idx="236">
                  <c:v>133.74133985124286</c:v>
                </c:pt>
                <c:pt idx="237">
                  <c:v>133.74133985124286</c:v>
                </c:pt>
                <c:pt idx="238">
                  <c:v>133.74133985124286</c:v>
                </c:pt>
                <c:pt idx="239">
                  <c:v>133.74133985124286</c:v>
                </c:pt>
                <c:pt idx="240">
                  <c:v>133.74133985124286</c:v>
                </c:pt>
                <c:pt idx="241">
                  <c:v>133.74133985124286</c:v>
                </c:pt>
                <c:pt idx="242">
                  <c:v>133.74133985124286</c:v>
                </c:pt>
                <c:pt idx="243">
                  <c:v>133.74133985124286</c:v>
                </c:pt>
                <c:pt idx="244">
                  <c:v>133.74133985124286</c:v>
                </c:pt>
                <c:pt idx="245">
                  <c:v>133.74133985124286</c:v>
                </c:pt>
                <c:pt idx="246">
                  <c:v>133.74133985124286</c:v>
                </c:pt>
                <c:pt idx="247">
                  <c:v>133.74133985124286</c:v>
                </c:pt>
                <c:pt idx="248">
                  <c:v>133.74133985124286</c:v>
                </c:pt>
                <c:pt idx="249">
                  <c:v>133.74133985124286</c:v>
                </c:pt>
                <c:pt idx="250">
                  <c:v>133.74133985124286</c:v>
                </c:pt>
                <c:pt idx="251">
                  <c:v>133.74133985124286</c:v>
                </c:pt>
                <c:pt idx="252">
                  <c:v>133.74133985124286</c:v>
                </c:pt>
                <c:pt idx="253">
                  <c:v>133.74133985124286</c:v>
                </c:pt>
                <c:pt idx="254">
                  <c:v>133.74133985124286</c:v>
                </c:pt>
                <c:pt idx="255">
                  <c:v>133.74133985124286</c:v>
                </c:pt>
                <c:pt idx="256">
                  <c:v>133.74133985124286</c:v>
                </c:pt>
                <c:pt idx="257">
                  <c:v>133.74133985124286</c:v>
                </c:pt>
                <c:pt idx="258">
                  <c:v>133.74133985124286</c:v>
                </c:pt>
                <c:pt idx="259">
                  <c:v>133.74133985124286</c:v>
                </c:pt>
                <c:pt idx="260">
                  <c:v>133.74133985124286</c:v>
                </c:pt>
                <c:pt idx="261">
                  <c:v>133.74133985124286</c:v>
                </c:pt>
                <c:pt idx="262">
                  <c:v>133.74133985124286</c:v>
                </c:pt>
                <c:pt idx="263">
                  <c:v>133.74133985124286</c:v>
                </c:pt>
                <c:pt idx="264">
                  <c:v>133.74133985124286</c:v>
                </c:pt>
                <c:pt idx="265">
                  <c:v>133.74133985124286</c:v>
                </c:pt>
                <c:pt idx="266">
                  <c:v>133.74133985124286</c:v>
                </c:pt>
                <c:pt idx="267">
                  <c:v>133.74133985124286</c:v>
                </c:pt>
                <c:pt idx="268">
                  <c:v>133.74133985124286</c:v>
                </c:pt>
                <c:pt idx="269">
                  <c:v>133.74133985124286</c:v>
                </c:pt>
                <c:pt idx="270">
                  <c:v>133.74133985124286</c:v>
                </c:pt>
                <c:pt idx="271">
                  <c:v>133.74133985124286</c:v>
                </c:pt>
                <c:pt idx="272">
                  <c:v>133.74133985124286</c:v>
                </c:pt>
                <c:pt idx="273">
                  <c:v>133.74133985124286</c:v>
                </c:pt>
                <c:pt idx="274">
                  <c:v>133.74133985124286</c:v>
                </c:pt>
                <c:pt idx="275">
                  <c:v>133.74133985124286</c:v>
                </c:pt>
                <c:pt idx="276">
                  <c:v>133.74133985124286</c:v>
                </c:pt>
                <c:pt idx="277">
                  <c:v>133.74133985124286</c:v>
                </c:pt>
                <c:pt idx="278">
                  <c:v>133.74133985124286</c:v>
                </c:pt>
                <c:pt idx="279">
                  <c:v>133.74133985124286</c:v>
                </c:pt>
                <c:pt idx="280">
                  <c:v>133.74133985124286</c:v>
                </c:pt>
                <c:pt idx="281">
                  <c:v>133.74133985124286</c:v>
                </c:pt>
                <c:pt idx="282">
                  <c:v>133.74133985124286</c:v>
                </c:pt>
                <c:pt idx="283">
                  <c:v>133.74133985124286</c:v>
                </c:pt>
                <c:pt idx="284">
                  <c:v>133.74133985124286</c:v>
                </c:pt>
                <c:pt idx="285">
                  <c:v>133.74133985124286</c:v>
                </c:pt>
                <c:pt idx="286">
                  <c:v>133.74133985124286</c:v>
                </c:pt>
                <c:pt idx="287">
                  <c:v>133.74133985124286</c:v>
                </c:pt>
                <c:pt idx="288">
                  <c:v>133.74133985124286</c:v>
                </c:pt>
                <c:pt idx="289">
                  <c:v>133.74133985124286</c:v>
                </c:pt>
                <c:pt idx="290">
                  <c:v>133.74133985124286</c:v>
                </c:pt>
                <c:pt idx="291">
                  <c:v>133.74133985124286</c:v>
                </c:pt>
                <c:pt idx="292">
                  <c:v>133.74133985124286</c:v>
                </c:pt>
                <c:pt idx="293">
                  <c:v>133.74133985124286</c:v>
                </c:pt>
                <c:pt idx="294">
                  <c:v>133.74133985124286</c:v>
                </c:pt>
                <c:pt idx="295">
                  <c:v>133.74133985124286</c:v>
                </c:pt>
                <c:pt idx="296">
                  <c:v>133.74133985124286</c:v>
                </c:pt>
                <c:pt idx="297">
                  <c:v>133.74133985124286</c:v>
                </c:pt>
                <c:pt idx="298">
                  <c:v>133.74133985124286</c:v>
                </c:pt>
                <c:pt idx="299">
                  <c:v>133.74133985124286</c:v>
                </c:pt>
                <c:pt idx="300">
                  <c:v>133.74133985124286</c:v>
                </c:pt>
                <c:pt idx="301">
                  <c:v>133.74133985124286</c:v>
                </c:pt>
                <c:pt idx="302">
                  <c:v>133.74133985124286</c:v>
                </c:pt>
                <c:pt idx="303">
                  <c:v>133.74133985124286</c:v>
                </c:pt>
                <c:pt idx="304">
                  <c:v>133.74133985124286</c:v>
                </c:pt>
                <c:pt idx="305">
                  <c:v>133.74133985124286</c:v>
                </c:pt>
                <c:pt idx="306">
                  <c:v>133.74133985124286</c:v>
                </c:pt>
                <c:pt idx="307">
                  <c:v>133.74133985124286</c:v>
                </c:pt>
                <c:pt idx="308">
                  <c:v>133.74133985124286</c:v>
                </c:pt>
                <c:pt idx="309">
                  <c:v>133.74133985124286</c:v>
                </c:pt>
                <c:pt idx="310">
                  <c:v>133.74133985124286</c:v>
                </c:pt>
                <c:pt idx="311">
                  <c:v>133.74133985124286</c:v>
                </c:pt>
                <c:pt idx="312">
                  <c:v>133.74133985124286</c:v>
                </c:pt>
                <c:pt idx="313">
                  <c:v>133.74133985124286</c:v>
                </c:pt>
                <c:pt idx="314">
                  <c:v>133.74133985124286</c:v>
                </c:pt>
                <c:pt idx="315">
                  <c:v>133.74133985124286</c:v>
                </c:pt>
                <c:pt idx="316">
                  <c:v>133.74133985124286</c:v>
                </c:pt>
                <c:pt idx="317">
                  <c:v>133.74133985124286</c:v>
                </c:pt>
                <c:pt idx="318">
                  <c:v>133.74133985124286</c:v>
                </c:pt>
                <c:pt idx="319">
                  <c:v>133.74133985124286</c:v>
                </c:pt>
                <c:pt idx="320">
                  <c:v>133.74133985124286</c:v>
                </c:pt>
                <c:pt idx="321">
                  <c:v>133.74133985124286</c:v>
                </c:pt>
                <c:pt idx="322">
                  <c:v>133.74133985124286</c:v>
                </c:pt>
                <c:pt idx="323">
                  <c:v>133.74133985124286</c:v>
                </c:pt>
                <c:pt idx="324">
                  <c:v>133.74133985124286</c:v>
                </c:pt>
                <c:pt idx="325">
                  <c:v>133.74133985124286</c:v>
                </c:pt>
                <c:pt idx="326">
                  <c:v>133.74133985124286</c:v>
                </c:pt>
                <c:pt idx="327">
                  <c:v>133.74133985124286</c:v>
                </c:pt>
                <c:pt idx="328">
                  <c:v>133.74133985124286</c:v>
                </c:pt>
                <c:pt idx="329">
                  <c:v>133.74133985124286</c:v>
                </c:pt>
                <c:pt idx="330">
                  <c:v>133.74133985124286</c:v>
                </c:pt>
                <c:pt idx="331">
                  <c:v>133.74133985124286</c:v>
                </c:pt>
                <c:pt idx="332">
                  <c:v>133.74133985124286</c:v>
                </c:pt>
                <c:pt idx="333">
                  <c:v>133.74133985124286</c:v>
                </c:pt>
                <c:pt idx="334">
                  <c:v>133.74133985124286</c:v>
                </c:pt>
                <c:pt idx="335">
                  <c:v>133.74133985124286</c:v>
                </c:pt>
                <c:pt idx="336">
                  <c:v>133.74133985124286</c:v>
                </c:pt>
                <c:pt idx="337">
                  <c:v>133.74133985124286</c:v>
                </c:pt>
                <c:pt idx="338">
                  <c:v>133.74133985124286</c:v>
                </c:pt>
                <c:pt idx="339">
                  <c:v>133.74133985124286</c:v>
                </c:pt>
                <c:pt idx="340">
                  <c:v>133.74133985124286</c:v>
                </c:pt>
                <c:pt idx="341">
                  <c:v>133.74133985124286</c:v>
                </c:pt>
                <c:pt idx="342">
                  <c:v>133.74133985124286</c:v>
                </c:pt>
                <c:pt idx="343">
                  <c:v>133.74133985124286</c:v>
                </c:pt>
                <c:pt idx="344">
                  <c:v>133.74133985124286</c:v>
                </c:pt>
                <c:pt idx="345">
                  <c:v>133.74133985124286</c:v>
                </c:pt>
                <c:pt idx="346">
                  <c:v>133.74133985124286</c:v>
                </c:pt>
                <c:pt idx="347">
                  <c:v>133.74133985124286</c:v>
                </c:pt>
                <c:pt idx="348">
                  <c:v>133.74133985124286</c:v>
                </c:pt>
                <c:pt idx="349">
                  <c:v>133.74133985124286</c:v>
                </c:pt>
                <c:pt idx="350">
                  <c:v>133.74133985124286</c:v>
                </c:pt>
                <c:pt idx="351">
                  <c:v>133.74133985124286</c:v>
                </c:pt>
                <c:pt idx="352">
                  <c:v>133.74133985124286</c:v>
                </c:pt>
                <c:pt idx="353">
                  <c:v>133.74133985124286</c:v>
                </c:pt>
                <c:pt idx="354">
                  <c:v>133.74133985124286</c:v>
                </c:pt>
                <c:pt idx="355">
                  <c:v>133.74133985124286</c:v>
                </c:pt>
                <c:pt idx="356">
                  <c:v>133.74133985124286</c:v>
                </c:pt>
                <c:pt idx="357">
                  <c:v>133.74133985124286</c:v>
                </c:pt>
                <c:pt idx="358">
                  <c:v>133.74133985124286</c:v>
                </c:pt>
                <c:pt idx="359">
                  <c:v>133.74133985124286</c:v>
                </c:pt>
                <c:pt idx="360">
                  <c:v>133.74133985124286</c:v>
                </c:pt>
                <c:pt idx="361">
                  <c:v>133.74133985124286</c:v>
                </c:pt>
                <c:pt idx="362">
                  <c:v>133.74133985124286</c:v>
                </c:pt>
                <c:pt idx="363">
                  <c:v>133.74133985124286</c:v>
                </c:pt>
                <c:pt idx="364">
                  <c:v>133.74133985124286</c:v>
                </c:pt>
                <c:pt idx="365">
                  <c:v>133.74133985124286</c:v>
                </c:pt>
                <c:pt idx="366">
                  <c:v>133.74133985124286</c:v>
                </c:pt>
                <c:pt idx="367">
                  <c:v>133.74133985124286</c:v>
                </c:pt>
                <c:pt idx="368">
                  <c:v>133.74133985124286</c:v>
                </c:pt>
                <c:pt idx="369">
                  <c:v>133.74133985124286</c:v>
                </c:pt>
                <c:pt idx="370">
                  <c:v>133.74133985124286</c:v>
                </c:pt>
                <c:pt idx="371">
                  <c:v>133.74133985124286</c:v>
                </c:pt>
                <c:pt idx="372">
                  <c:v>133.74133985124286</c:v>
                </c:pt>
                <c:pt idx="373">
                  <c:v>133.74133985124286</c:v>
                </c:pt>
                <c:pt idx="374">
                  <c:v>133.74133985124286</c:v>
                </c:pt>
                <c:pt idx="375">
                  <c:v>133.74133985124286</c:v>
                </c:pt>
                <c:pt idx="376">
                  <c:v>133.74133985124286</c:v>
                </c:pt>
                <c:pt idx="377">
                  <c:v>133.74133985124286</c:v>
                </c:pt>
                <c:pt idx="378">
                  <c:v>133.74133985124286</c:v>
                </c:pt>
                <c:pt idx="379">
                  <c:v>133.74133985124286</c:v>
                </c:pt>
                <c:pt idx="380">
                  <c:v>133.74133985124286</c:v>
                </c:pt>
                <c:pt idx="381">
                  <c:v>133.74133985124286</c:v>
                </c:pt>
                <c:pt idx="382">
                  <c:v>133.74133985124286</c:v>
                </c:pt>
                <c:pt idx="383">
                  <c:v>133.74133985124286</c:v>
                </c:pt>
                <c:pt idx="384">
                  <c:v>133.74133985124286</c:v>
                </c:pt>
                <c:pt idx="385">
                  <c:v>133.74133985124286</c:v>
                </c:pt>
                <c:pt idx="386">
                  <c:v>133.74133985124286</c:v>
                </c:pt>
                <c:pt idx="387">
                  <c:v>133.74133985124286</c:v>
                </c:pt>
                <c:pt idx="388">
                  <c:v>133.74133985124286</c:v>
                </c:pt>
                <c:pt idx="389">
                  <c:v>133.74133985124286</c:v>
                </c:pt>
                <c:pt idx="390">
                  <c:v>133.74133985124286</c:v>
                </c:pt>
                <c:pt idx="391">
                  <c:v>133.74133985124286</c:v>
                </c:pt>
                <c:pt idx="392">
                  <c:v>133.74133985124286</c:v>
                </c:pt>
                <c:pt idx="393">
                  <c:v>133.74133985124286</c:v>
                </c:pt>
                <c:pt idx="394">
                  <c:v>133.74133985124286</c:v>
                </c:pt>
                <c:pt idx="395">
                  <c:v>133.74133985124286</c:v>
                </c:pt>
                <c:pt idx="396">
                  <c:v>133.74133985124286</c:v>
                </c:pt>
                <c:pt idx="397">
                  <c:v>133.74133985124286</c:v>
                </c:pt>
                <c:pt idx="398">
                  <c:v>133.74133985124286</c:v>
                </c:pt>
                <c:pt idx="399">
                  <c:v>133.74133985124286</c:v>
                </c:pt>
                <c:pt idx="400">
                  <c:v>133.74133985124286</c:v>
                </c:pt>
                <c:pt idx="401">
                  <c:v>133.74133985124286</c:v>
                </c:pt>
                <c:pt idx="402">
                  <c:v>133.74133985124286</c:v>
                </c:pt>
                <c:pt idx="403">
                  <c:v>133.74133985124286</c:v>
                </c:pt>
                <c:pt idx="404">
                  <c:v>133.74133985124286</c:v>
                </c:pt>
                <c:pt idx="405">
                  <c:v>133.74133985124286</c:v>
                </c:pt>
                <c:pt idx="406">
                  <c:v>133.74133985124286</c:v>
                </c:pt>
                <c:pt idx="407">
                  <c:v>133.74133985124286</c:v>
                </c:pt>
                <c:pt idx="408">
                  <c:v>133.74133985124286</c:v>
                </c:pt>
                <c:pt idx="409">
                  <c:v>133.74133985124286</c:v>
                </c:pt>
                <c:pt idx="410">
                  <c:v>133.74133985124286</c:v>
                </c:pt>
                <c:pt idx="411">
                  <c:v>133.74133985124286</c:v>
                </c:pt>
                <c:pt idx="412">
                  <c:v>133.74133985124286</c:v>
                </c:pt>
                <c:pt idx="413">
                  <c:v>133.74133985124286</c:v>
                </c:pt>
                <c:pt idx="414">
                  <c:v>133.74133985124286</c:v>
                </c:pt>
                <c:pt idx="415">
                  <c:v>133.74133985124286</c:v>
                </c:pt>
                <c:pt idx="416">
                  <c:v>133.74133985124286</c:v>
                </c:pt>
                <c:pt idx="417">
                  <c:v>133.74133985124286</c:v>
                </c:pt>
                <c:pt idx="418">
                  <c:v>133.74133985124286</c:v>
                </c:pt>
                <c:pt idx="419">
                  <c:v>133.74133985124286</c:v>
                </c:pt>
                <c:pt idx="420">
                  <c:v>133.74133985124286</c:v>
                </c:pt>
                <c:pt idx="421">
                  <c:v>133.74133985124286</c:v>
                </c:pt>
                <c:pt idx="422">
                  <c:v>133.74133985124286</c:v>
                </c:pt>
                <c:pt idx="423">
                  <c:v>133.74133985124286</c:v>
                </c:pt>
                <c:pt idx="424">
                  <c:v>133.74133985124286</c:v>
                </c:pt>
                <c:pt idx="425">
                  <c:v>133.74133985124286</c:v>
                </c:pt>
                <c:pt idx="426">
                  <c:v>133.74133985124286</c:v>
                </c:pt>
                <c:pt idx="427">
                  <c:v>133.74133985124286</c:v>
                </c:pt>
                <c:pt idx="428">
                  <c:v>133.74133985124286</c:v>
                </c:pt>
                <c:pt idx="429">
                  <c:v>133.74133985124286</c:v>
                </c:pt>
                <c:pt idx="430">
                  <c:v>133.74133985124286</c:v>
                </c:pt>
                <c:pt idx="431">
                  <c:v>133.74133985124286</c:v>
                </c:pt>
                <c:pt idx="432">
                  <c:v>133.74133985124286</c:v>
                </c:pt>
                <c:pt idx="433">
                  <c:v>133.74133985124286</c:v>
                </c:pt>
                <c:pt idx="434">
                  <c:v>133.74133985124286</c:v>
                </c:pt>
                <c:pt idx="435">
                  <c:v>133.74133985124286</c:v>
                </c:pt>
                <c:pt idx="436">
                  <c:v>133.74133985124286</c:v>
                </c:pt>
                <c:pt idx="437">
                  <c:v>133.74133985124286</c:v>
                </c:pt>
                <c:pt idx="438">
                  <c:v>133.74133985124286</c:v>
                </c:pt>
                <c:pt idx="439">
                  <c:v>133.74133985124286</c:v>
                </c:pt>
                <c:pt idx="440">
                  <c:v>133.74133985124286</c:v>
                </c:pt>
                <c:pt idx="441">
                  <c:v>133.74133985124286</c:v>
                </c:pt>
                <c:pt idx="442">
                  <c:v>133.74133985124286</c:v>
                </c:pt>
                <c:pt idx="443">
                  <c:v>133.74133985124286</c:v>
                </c:pt>
                <c:pt idx="444">
                  <c:v>133.74133985124286</c:v>
                </c:pt>
                <c:pt idx="445">
                  <c:v>133.74133985124286</c:v>
                </c:pt>
                <c:pt idx="446">
                  <c:v>133.74133985124286</c:v>
                </c:pt>
                <c:pt idx="447">
                  <c:v>133.74133985124286</c:v>
                </c:pt>
                <c:pt idx="448">
                  <c:v>133.74133985124286</c:v>
                </c:pt>
                <c:pt idx="449">
                  <c:v>133.74133985124286</c:v>
                </c:pt>
                <c:pt idx="450">
                  <c:v>133.74133985124286</c:v>
                </c:pt>
                <c:pt idx="451">
                  <c:v>133.74133985124286</c:v>
                </c:pt>
                <c:pt idx="452">
                  <c:v>133.74133985124286</c:v>
                </c:pt>
                <c:pt idx="453">
                  <c:v>133.74133985124286</c:v>
                </c:pt>
                <c:pt idx="454">
                  <c:v>133.74133985124286</c:v>
                </c:pt>
                <c:pt idx="455">
                  <c:v>133.74133985124286</c:v>
                </c:pt>
                <c:pt idx="456">
                  <c:v>133.74133985124286</c:v>
                </c:pt>
                <c:pt idx="457">
                  <c:v>133.74133985124286</c:v>
                </c:pt>
                <c:pt idx="458">
                  <c:v>133.74133985124286</c:v>
                </c:pt>
                <c:pt idx="459">
                  <c:v>133.74133985124286</c:v>
                </c:pt>
                <c:pt idx="460">
                  <c:v>133.74133985124286</c:v>
                </c:pt>
                <c:pt idx="461">
                  <c:v>133.74133985124286</c:v>
                </c:pt>
                <c:pt idx="462">
                  <c:v>133.74133985124286</c:v>
                </c:pt>
                <c:pt idx="463">
                  <c:v>133.74133985124286</c:v>
                </c:pt>
                <c:pt idx="464">
                  <c:v>133.74133985124286</c:v>
                </c:pt>
                <c:pt idx="465">
                  <c:v>133.74133985124286</c:v>
                </c:pt>
                <c:pt idx="466">
                  <c:v>133.74133985124286</c:v>
                </c:pt>
                <c:pt idx="467">
                  <c:v>133.74133985124286</c:v>
                </c:pt>
                <c:pt idx="468">
                  <c:v>133.74133985124286</c:v>
                </c:pt>
                <c:pt idx="469">
                  <c:v>133.74133985124286</c:v>
                </c:pt>
                <c:pt idx="470">
                  <c:v>133.74133985124286</c:v>
                </c:pt>
                <c:pt idx="471">
                  <c:v>133.74133985124286</c:v>
                </c:pt>
                <c:pt idx="472">
                  <c:v>133.74133985124286</c:v>
                </c:pt>
                <c:pt idx="473">
                  <c:v>133.74133985124286</c:v>
                </c:pt>
                <c:pt idx="474">
                  <c:v>133.74133985124286</c:v>
                </c:pt>
                <c:pt idx="475">
                  <c:v>133.74133985124286</c:v>
                </c:pt>
                <c:pt idx="476">
                  <c:v>133.74133985124286</c:v>
                </c:pt>
                <c:pt idx="477">
                  <c:v>133.74133985124286</c:v>
                </c:pt>
                <c:pt idx="478">
                  <c:v>133.74133985124286</c:v>
                </c:pt>
                <c:pt idx="479">
                  <c:v>133.74133985124286</c:v>
                </c:pt>
                <c:pt idx="480">
                  <c:v>133.74133985124286</c:v>
                </c:pt>
                <c:pt idx="481">
                  <c:v>133.74133985124286</c:v>
                </c:pt>
                <c:pt idx="482">
                  <c:v>133.74133985124286</c:v>
                </c:pt>
                <c:pt idx="483">
                  <c:v>133.74133985124286</c:v>
                </c:pt>
                <c:pt idx="484">
                  <c:v>133.74133985124286</c:v>
                </c:pt>
                <c:pt idx="485">
                  <c:v>133.74133985124286</c:v>
                </c:pt>
                <c:pt idx="486">
                  <c:v>133.74133985124286</c:v>
                </c:pt>
                <c:pt idx="487">
                  <c:v>133.74133985124286</c:v>
                </c:pt>
                <c:pt idx="488">
                  <c:v>133.74133985124286</c:v>
                </c:pt>
                <c:pt idx="489">
                  <c:v>133.74133985124286</c:v>
                </c:pt>
                <c:pt idx="490">
                  <c:v>133.74133985124286</c:v>
                </c:pt>
                <c:pt idx="491">
                  <c:v>133.74133985124286</c:v>
                </c:pt>
                <c:pt idx="492">
                  <c:v>133.74133985124286</c:v>
                </c:pt>
                <c:pt idx="493">
                  <c:v>133.74133985124286</c:v>
                </c:pt>
                <c:pt idx="494">
                  <c:v>133.74133985124286</c:v>
                </c:pt>
                <c:pt idx="495">
                  <c:v>133.74133985124286</c:v>
                </c:pt>
                <c:pt idx="496">
                  <c:v>133.74133985124286</c:v>
                </c:pt>
                <c:pt idx="497">
                  <c:v>133.74133985124286</c:v>
                </c:pt>
                <c:pt idx="498">
                  <c:v>133.74133985124286</c:v>
                </c:pt>
                <c:pt idx="499">
                  <c:v>133.74133985124286</c:v>
                </c:pt>
                <c:pt idx="500">
                  <c:v>133.74133985124286</c:v>
                </c:pt>
                <c:pt idx="501">
                  <c:v>133.74133985124286</c:v>
                </c:pt>
                <c:pt idx="502">
                  <c:v>133.74133985124286</c:v>
                </c:pt>
                <c:pt idx="503">
                  <c:v>133.74133985124286</c:v>
                </c:pt>
                <c:pt idx="504">
                  <c:v>133.74133985124286</c:v>
                </c:pt>
                <c:pt idx="505">
                  <c:v>133.74133985124286</c:v>
                </c:pt>
                <c:pt idx="506">
                  <c:v>133.74133985124286</c:v>
                </c:pt>
                <c:pt idx="507">
                  <c:v>133.74133985124286</c:v>
                </c:pt>
                <c:pt idx="508">
                  <c:v>133.74133985124286</c:v>
                </c:pt>
                <c:pt idx="509">
                  <c:v>133.74133985124286</c:v>
                </c:pt>
                <c:pt idx="510">
                  <c:v>133.74133985124286</c:v>
                </c:pt>
                <c:pt idx="511">
                  <c:v>133.74133985124286</c:v>
                </c:pt>
                <c:pt idx="512">
                  <c:v>133.74133985124286</c:v>
                </c:pt>
                <c:pt idx="513">
                  <c:v>133.74133985124286</c:v>
                </c:pt>
                <c:pt idx="514">
                  <c:v>133.74133985124286</c:v>
                </c:pt>
                <c:pt idx="515">
                  <c:v>133.74133985124286</c:v>
                </c:pt>
                <c:pt idx="516">
                  <c:v>133.74133985124286</c:v>
                </c:pt>
                <c:pt idx="517">
                  <c:v>133.74133985124286</c:v>
                </c:pt>
                <c:pt idx="518">
                  <c:v>133.74133985124286</c:v>
                </c:pt>
                <c:pt idx="519">
                  <c:v>133.74133985124286</c:v>
                </c:pt>
                <c:pt idx="520">
                  <c:v>133.74133985124286</c:v>
                </c:pt>
                <c:pt idx="521">
                  <c:v>133.74133985124286</c:v>
                </c:pt>
                <c:pt idx="522">
                  <c:v>133.74133985124286</c:v>
                </c:pt>
                <c:pt idx="523">
                  <c:v>133.74133985124286</c:v>
                </c:pt>
                <c:pt idx="524">
                  <c:v>133.74133985124286</c:v>
                </c:pt>
                <c:pt idx="525">
                  <c:v>133.74133985124286</c:v>
                </c:pt>
                <c:pt idx="526">
                  <c:v>133.74133985124286</c:v>
                </c:pt>
                <c:pt idx="527">
                  <c:v>133.74133985124286</c:v>
                </c:pt>
                <c:pt idx="528">
                  <c:v>133.74133985124286</c:v>
                </c:pt>
                <c:pt idx="529">
                  <c:v>133.74133985124286</c:v>
                </c:pt>
                <c:pt idx="530">
                  <c:v>133.74133985124286</c:v>
                </c:pt>
                <c:pt idx="531">
                  <c:v>133.74133985124286</c:v>
                </c:pt>
                <c:pt idx="532">
                  <c:v>133.74133985124286</c:v>
                </c:pt>
                <c:pt idx="533">
                  <c:v>133.74133985124286</c:v>
                </c:pt>
                <c:pt idx="534">
                  <c:v>133.74133985124286</c:v>
                </c:pt>
                <c:pt idx="535">
                  <c:v>133.74133985124286</c:v>
                </c:pt>
                <c:pt idx="536">
                  <c:v>133.74133985124286</c:v>
                </c:pt>
                <c:pt idx="537">
                  <c:v>133.74133985124286</c:v>
                </c:pt>
                <c:pt idx="538">
                  <c:v>133.74133985124286</c:v>
                </c:pt>
                <c:pt idx="539">
                  <c:v>133.74133985124286</c:v>
                </c:pt>
                <c:pt idx="540">
                  <c:v>133.74133985124286</c:v>
                </c:pt>
                <c:pt idx="541">
                  <c:v>133.74133985124286</c:v>
                </c:pt>
                <c:pt idx="542">
                  <c:v>133.74133985124286</c:v>
                </c:pt>
                <c:pt idx="543">
                  <c:v>133.74133985124286</c:v>
                </c:pt>
                <c:pt idx="544">
                  <c:v>133.74133985124286</c:v>
                </c:pt>
                <c:pt idx="545">
                  <c:v>133.74133985124286</c:v>
                </c:pt>
                <c:pt idx="546">
                  <c:v>133.74133985124286</c:v>
                </c:pt>
                <c:pt idx="547">
                  <c:v>133.74133985124286</c:v>
                </c:pt>
                <c:pt idx="548">
                  <c:v>133.74133985124286</c:v>
                </c:pt>
                <c:pt idx="549">
                  <c:v>133.74133985124286</c:v>
                </c:pt>
                <c:pt idx="550">
                  <c:v>133.74133985124286</c:v>
                </c:pt>
                <c:pt idx="551">
                  <c:v>133.74133985124286</c:v>
                </c:pt>
                <c:pt idx="552">
                  <c:v>133.74133985124286</c:v>
                </c:pt>
                <c:pt idx="553">
                  <c:v>133.74133985124286</c:v>
                </c:pt>
                <c:pt idx="554">
                  <c:v>133.74133985124286</c:v>
                </c:pt>
                <c:pt idx="555">
                  <c:v>133.74133985124286</c:v>
                </c:pt>
                <c:pt idx="556">
                  <c:v>133.74133985124286</c:v>
                </c:pt>
                <c:pt idx="557">
                  <c:v>133.74133985124286</c:v>
                </c:pt>
                <c:pt idx="558">
                  <c:v>133.74133985124286</c:v>
                </c:pt>
                <c:pt idx="559">
                  <c:v>133.74133985124286</c:v>
                </c:pt>
                <c:pt idx="560">
                  <c:v>133.74133985124286</c:v>
                </c:pt>
                <c:pt idx="561">
                  <c:v>133.74133985124286</c:v>
                </c:pt>
                <c:pt idx="562">
                  <c:v>133.74133985124286</c:v>
                </c:pt>
                <c:pt idx="563">
                  <c:v>133.74133985124286</c:v>
                </c:pt>
                <c:pt idx="564">
                  <c:v>133.74133985124286</c:v>
                </c:pt>
                <c:pt idx="565">
                  <c:v>133.74133985124286</c:v>
                </c:pt>
                <c:pt idx="566">
                  <c:v>133.74133985124286</c:v>
                </c:pt>
                <c:pt idx="567">
                  <c:v>133.74133985124286</c:v>
                </c:pt>
                <c:pt idx="568">
                  <c:v>133.74133985124286</c:v>
                </c:pt>
                <c:pt idx="569">
                  <c:v>133.74133985124286</c:v>
                </c:pt>
                <c:pt idx="570">
                  <c:v>133.74133985124286</c:v>
                </c:pt>
                <c:pt idx="571">
                  <c:v>133.74133985124286</c:v>
                </c:pt>
                <c:pt idx="572">
                  <c:v>133.74133985124286</c:v>
                </c:pt>
                <c:pt idx="573">
                  <c:v>133.74133985124286</c:v>
                </c:pt>
                <c:pt idx="574">
                  <c:v>133.74133985124286</c:v>
                </c:pt>
                <c:pt idx="575">
                  <c:v>133.74133985124286</c:v>
                </c:pt>
                <c:pt idx="576">
                  <c:v>133.74133985124286</c:v>
                </c:pt>
                <c:pt idx="577">
                  <c:v>133.74133985124286</c:v>
                </c:pt>
                <c:pt idx="578">
                  <c:v>133.74133985124286</c:v>
                </c:pt>
                <c:pt idx="579">
                  <c:v>133.74133985124286</c:v>
                </c:pt>
                <c:pt idx="580">
                  <c:v>133.74133985124286</c:v>
                </c:pt>
                <c:pt idx="581">
                  <c:v>133.74133985124286</c:v>
                </c:pt>
                <c:pt idx="582">
                  <c:v>133.74133985124286</c:v>
                </c:pt>
                <c:pt idx="583">
                  <c:v>133.74133985124286</c:v>
                </c:pt>
                <c:pt idx="584">
                  <c:v>133.74133985124286</c:v>
                </c:pt>
                <c:pt idx="585">
                  <c:v>133.74133985124286</c:v>
                </c:pt>
                <c:pt idx="586">
                  <c:v>133.74133985124286</c:v>
                </c:pt>
                <c:pt idx="587">
                  <c:v>133.74133985124286</c:v>
                </c:pt>
                <c:pt idx="588">
                  <c:v>133.74133985124286</c:v>
                </c:pt>
                <c:pt idx="589">
                  <c:v>133.74133985124286</c:v>
                </c:pt>
                <c:pt idx="590">
                  <c:v>133.74133985124286</c:v>
                </c:pt>
                <c:pt idx="591">
                  <c:v>133.74133985124286</c:v>
                </c:pt>
                <c:pt idx="592">
                  <c:v>133.74133985124286</c:v>
                </c:pt>
                <c:pt idx="593">
                  <c:v>133.74133985124286</c:v>
                </c:pt>
                <c:pt idx="594">
                  <c:v>133.74133985124286</c:v>
                </c:pt>
                <c:pt idx="595">
                  <c:v>133.74133985124286</c:v>
                </c:pt>
                <c:pt idx="596">
                  <c:v>133.74133985124286</c:v>
                </c:pt>
                <c:pt idx="597">
                  <c:v>133.74133985124286</c:v>
                </c:pt>
                <c:pt idx="598">
                  <c:v>133.74133985124286</c:v>
                </c:pt>
                <c:pt idx="599">
                  <c:v>133.74133985124286</c:v>
                </c:pt>
                <c:pt idx="600">
                  <c:v>133.74133985124286</c:v>
                </c:pt>
                <c:pt idx="601">
                  <c:v>133.74133985124286</c:v>
                </c:pt>
                <c:pt idx="602">
                  <c:v>133.74133985124286</c:v>
                </c:pt>
                <c:pt idx="603">
                  <c:v>133.74133985124286</c:v>
                </c:pt>
                <c:pt idx="604">
                  <c:v>133.74133985124286</c:v>
                </c:pt>
                <c:pt idx="605">
                  <c:v>133.74133985124286</c:v>
                </c:pt>
                <c:pt idx="606">
                  <c:v>133.74133985124286</c:v>
                </c:pt>
                <c:pt idx="607">
                  <c:v>133.74133985124286</c:v>
                </c:pt>
                <c:pt idx="608">
                  <c:v>133.74133985124286</c:v>
                </c:pt>
                <c:pt idx="609">
                  <c:v>133.74133985124286</c:v>
                </c:pt>
                <c:pt idx="610">
                  <c:v>133.74133985124286</c:v>
                </c:pt>
                <c:pt idx="611">
                  <c:v>133.74133985124286</c:v>
                </c:pt>
                <c:pt idx="612">
                  <c:v>133.74133985124286</c:v>
                </c:pt>
                <c:pt idx="613">
                  <c:v>133.74133985124286</c:v>
                </c:pt>
                <c:pt idx="614">
                  <c:v>133.74133985124286</c:v>
                </c:pt>
                <c:pt idx="615">
                  <c:v>133.74133985124286</c:v>
                </c:pt>
                <c:pt idx="616">
                  <c:v>133.74133985124286</c:v>
                </c:pt>
                <c:pt idx="617">
                  <c:v>133.74133985124286</c:v>
                </c:pt>
                <c:pt idx="618">
                  <c:v>133.74133985124286</c:v>
                </c:pt>
                <c:pt idx="619">
                  <c:v>133.74133985124286</c:v>
                </c:pt>
                <c:pt idx="620">
                  <c:v>133.74133985124286</c:v>
                </c:pt>
                <c:pt idx="621">
                  <c:v>133.74133985124286</c:v>
                </c:pt>
                <c:pt idx="622">
                  <c:v>133.74133985124286</c:v>
                </c:pt>
                <c:pt idx="623">
                  <c:v>133.74133985124286</c:v>
                </c:pt>
                <c:pt idx="624">
                  <c:v>133.74133985124286</c:v>
                </c:pt>
                <c:pt idx="625">
                  <c:v>133.74133985124286</c:v>
                </c:pt>
                <c:pt idx="626">
                  <c:v>133.74133985124286</c:v>
                </c:pt>
                <c:pt idx="627">
                  <c:v>133.74133985124286</c:v>
                </c:pt>
                <c:pt idx="628">
                  <c:v>133.74133985124286</c:v>
                </c:pt>
                <c:pt idx="629">
                  <c:v>133.74133985124286</c:v>
                </c:pt>
                <c:pt idx="630">
                  <c:v>133.74133985124286</c:v>
                </c:pt>
                <c:pt idx="631">
                  <c:v>133.74133985124286</c:v>
                </c:pt>
                <c:pt idx="632">
                  <c:v>133.74133985124286</c:v>
                </c:pt>
                <c:pt idx="633">
                  <c:v>133.74133985124286</c:v>
                </c:pt>
                <c:pt idx="634">
                  <c:v>133.74133985124286</c:v>
                </c:pt>
                <c:pt idx="635">
                  <c:v>133.74133985124286</c:v>
                </c:pt>
                <c:pt idx="636">
                  <c:v>133.74133985124286</c:v>
                </c:pt>
                <c:pt idx="637">
                  <c:v>133.74133985124286</c:v>
                </c:pt>
                <c:pt idx="638">
                  <c:v>133.74133985124286</c:v>
                </c:pt>
                <c:pt idx="639">
                  <c:v>133.74133985124286</c:v>
                </c:pt>
                <c:pt idx="640">
                  <c:v>133.74133985124286</c:v>
                </c:pt>
                <c:pt idx="641">
                  <c:v>133.74133985124286</c:v>
                </c:pt>
                <c:pt idx="642">
                  <c:v>133.74133985124286</c:v>
                </c:pt>
                <c:pt idx="643">
                  <c:v>133.74133985124286</c:v>
                </c:pt>
                <c:pt idx="644">
                  <c:v>133.74133985124286</c:v>
                </c:pt>
                <c:pt idx="645">
                  <c:v>133.74133985124286</c:v>
                </c:pt>
                <c:pt idx="646">
                  <c:v>133.74133985124286</c:v>
                </c:pt>
                <c:pt idx="647">
                  <c:v>133.74133985124286</c:v>
                </c:pt>
                <c:pt idx="648">
                  <c:v>133.74133985124286</c:v>
                </c:pt>
                <c:pt idx="649">
                  <c:v>133.74133985124286</c:v>
                </c:pt>
                <c:pt idx="650">
                  <c:v>133.74133985124286</c:v>
                </c:pt>
                <c:pt idx="651">
                  <c:v>133.74133985124286</c:v>
                </c:pt>
                <c:pt idx="652">
                  <c:v>133.74133985124286</c:v>
                </c:pt>
                <c:pt idx="653">
                  <c:v>133.74133985124286</c:v>
                </c:pt>
                <c:pt idx="654">
                  <c:v>133.74133985124286</c:v>
                </c:pt>
                <c:pt idx="655">
                  <c:v>133.74133985124286</c:v>
                </c:pt>
                <c:pt idx="656">
                  <c:v>133.74133985124286</c:v>
                </c:pt>
                <c:pt idx="657">
                  <c:v>133.74133985124286</c:v>
                </c:pt>
                <c:pt idx="658">
                  <c:v>133.74133985124286</c:v>
                </c:pt>
                <c:pt idx="659">
                  <c:v>133.74133985124286</c:v>
                </c:pt>
                <c:pt idx="660">
                  <c:v>133.74133985124286</c:v>
                </c:pt>
                <c:pt idx="661">
                  <c:v>133.74133985124286</c:v>
                </c:pt>
                <c:pt idx="662">
                  <c:v>133.74133985124286</c:v>
                </c:pt>
                <c:pt idx="663">
                  <c:v>133.74133985124286</c:v>
                </c:pt>
                <c:pt idx="664">
                  <c:v>133.74133985124286</c:v>
                </c:pt>
                <c:pt idx="665">
                  <c:v>133.74133985124286</c:v>
                </c:pt>
                <c:pt idx="666">
                  <c:v>133.74133985124286</c:v>
                </c:pt>
                <c:pt idx="667">
                  <c:v>133.74133985124286</c:v>
                </c:pt>
                <c:pt idx="668">
                  <c:v>133.74133985124286</c:v>
                </c:pt>
                <c:pt idx="669">
                  <c:v>133.74133985124286</c:v>
                </c:pt>
                <c:pt idx="670">
                  <c:v>133.74133985124286</c:v>
                </c:pt>
                <c:pt idx="671">
                  <c:v>133.74133985124286</c:v>
                </c:pt>
                <c:pt idx="672">
                  <c:v>133.74133985124286</c:v>
                </c:pt>
                <c:pt idx="673">
                  <c:v>133.74133985124286</c:v>
                </c:pt>
                <c:pt idx="674">
                  <c:v>133.74133985124286</c:v>
                </c:pt>
                <c:pt idx="675">
                  <c:v>133.74133985124286</c:v>
                </c:pt>
                <c:pt idx="676">
                  <c:v>133.74133985124286</c:v>
                </c:pt>
                <c:pt idx="677">
                  <c:v>133.74133985124286</c:v>
                </c:pt>
                <c:pt idx="678">
                  <c:v>133.74133985124286</c:v>
                </c:pt>
                <c:pt idx="679">
                  <c:v>133.74133985124286</c:v>
                </c:pt>
                <c:pt idx="680">
                  <c:v>133.74133985124286</c:v>
                </c:pt>
                <c:pt idx="681">
                  <c:v>133.74133985124286</c:v>
                </c:pt>
                <c:pt idx="682">
                  <c:v>133.74133985124286</c:v>
                </c:pt>
                <c:pt idx="683">
                  <c:v>133.74133985124286</c:v>
                </c:pt>
                <c:pt idx="684">
                  <c:v>133.74133985124286</c:v>
                </c:pt>
                <c:pt idx="685">
                  <c:v>133.74133985124286</c:v>
                </c:pt>
                <c:pt idx="686">
                  <c:v>133.74133985124286</c:v>
                </c:pt>
                <c:pt idx="687">
                  <c:v>133.74133985124286</c:v>
                </c:pt>
                <c:pt idx="688">
                  <c:v>133.74133985124286</c:v>
                </c:pt>
                <c:pt idx="689">
                  <c:v>133.74133985124286</c:v>
                </c:pt>
                <c:pt idx="690">
                  <c:v>133.74133985124286</c:v>
                </c:pt>
                <c:pt idx="691">
                  <c:v>133.74133985124286</c:v>
                </c:pt>
                <c:pt idx="692">
                  <c:v>133.74133985124286</c:v>
                </c:pt>
                <c:pt idx="693">
                  <c:v>133.74133985124286</c:v>
                </c:pt>
                <c:pt idx="694">
                  <c:v>133.74133985124286</c:v>
                </c:pt>
                <c:pt idx="695">
                  <c:v>133.74133985124286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AE8E-42CE-B0C7-FC28410AC1E4}"/>
            </c:ext>
          </c:extLst>
        </c:ser>
        <c:ser>
          <c:idx val="0"/>
          <c:order val="1"/>
          <c:tx>
            <c:v>Pasang Surut</c:v>
          </c:tx>
          <c:spPr>
            <a:ln w="19050">
              <a:solidFill>
                <a:srgbClr val="0070C0"/>
              </a:solidFill>
            </a:ln>
          </c:spPr>
          <c:marker>
            <c:symbol val="none"/>
          </c:marker>
          <c:cat>
            <c:numRef>
              <c:f>'HASIL PASUT'!$AB$2:$AB$697</c:f>
              <c:numCache>
                <c:formatCode>m/d/yyyy</c:formatCode>
                <c:ptCount val="696"/>
                <c:pt idx="0">
                  <c:v>45658</c:v>
                </c:pt>
                <c:pt idx="1">
                  <c:v>45658</c:v>
                </c:pt>
                <c:pt idx="2">
                  <c:v>45658</c:v>
                </c:pt>
                <c:pt idx="3">
                  <c:v>45658</c:v>
                </c:pt>
                <c:pt idx="4">
                  <c:v>45658</c:v>
                </c:pt>
                <c:pt idx="5">
                  <c:v>45658</c:v>
                </c:pt>
                <c:pt idx="6">
                  <c:v>45658</c:v>
                </c:pt>
                <c:pt idx="7">
                  <c:v>45658</c:v>
                </c:pt>
                <c:pt idx="8">
                  <c:v>45658</c:v>
                </c:pt>
                <c:pt idx="9">
                  <c:v>45658</c:v>
                </c:pt>
                <c:pt idx="10">
                  <c:v>45658</c:v>
                </c:pt>
                <c:pt idx="11">
                  <c:v>45658</c:v>
                </c:pt>
                <c:pt idx="12">
                  <c:v>45658</c:v>
                </c:pt>
                <c:pt idx="13">
                  <c:v>45658</c:v>
                </c:pt>
                <c:pt idx="14">
                  <c:v>45658</c:v>
                </c:pt>
                <c:pt idx="15">
                  <c:v>45658</c:v>
                </c:pt>
                <c:pt idx="16">
                  <c:v>45658</c:v>
                </c:pt>
                <c:pt idx="17">
                  <c:v>45658</c:v>
                </c:pt>
                <c:pt idx="18">
                  <c:v>45658</c:v>
                </c:pt>
                <c:pt idx="19">
                  <c:v>45658</c:v>
                </c:pt>
                <c:pt idx="20">
                  <c:v>45658</c:v>
                </c:pt>
                <c:pt idx="21">
                  <c:v>45658</c:v>
                </c:pt>
                <c:pt idx="22">
                  <c:v>45658</c:v>
                </c:pt>
                <c:pt idx="23">
                  <c:v>45658</c:v>
                </c:pt>
                <c:pt idx="24">
                  <c:v>45659</c:v>
                </c:pt>
                <c:pt idx="25">
                  <c:v>45659</c:v>
                </c:pt>
                <c:pt idx="26">
                  <c:v>45659</c:v>
                </c:pt>
                <c:pt idx="27">
                  <c:v>45659</c:v>
                </c:pt>
                <c:pt idx="28">
                  <c:v>45659</c:v>
                </c:pt>
                <c:pt idx="29">
                  <c:v>45659</c:v>
                </c:pt>
                <c:pt idx="30">
                  <c:v>45659</c:v>
                </c:pt>
                <c:pt idx="31">
                  <c:v>45659</c:v>
                </c:pt>
                <c:pt idx="32">
                  <c:v>45659</c:v>
                </c:pt>
                <c:pt idx="33">
                  <c:v>45659</c:v>
                </c:pt>
                <c:pt idx="34">
                  <c:v>45659</c:v>
                </c:pt>
                <c:pt idx="35">
                  <c:v>45659</c:v>
                </c:pt>
                <c:pt idx="36">
                  <c:v>45659</c:v>
                </c:pt>
                <c:pt idx="37">
                  <c:v>45659</c:v>
                </c:pt>
                <c:pt idx="38">
                  <c:v>45659</c:v>
                </c:pt>
                <c:pt idx="39">
                  <c:v>45659</c:v>
                </c:pt>
                <c:pt idx="40">
                  <c:v>45659</c:v>
                </c:pt>
                <c:pt idx="41">
                  <c:v>45659</c:v>
                </c:pt>
                <c:pt idx="42">
                  <c:v>45659</c:v>
                </c:pt>
                <c:pt idx="43">
                  <c:v>45659</c:v>
                </c:pt>
                <c:pt idx="44">
                  <c:v>45659</c:v>
                </c:pt>
                <c:pt idx="45">
                  <c:v>45659</c:v>
                </c:pt>
                <c:pt idx="46">
                  <c:v>45659</c:v>
                </c:pt>
                <c:pt idx="47">
                  <c:v>45659</c:v>
                </c:pt>
                <c:pt idx="48">
                  <c:v>45660</c:v>
                </c:pt>
                <c:pt idx="49">
                  <c:v>45660</c:v>
                </c:pt>
                <c:pt idx="50">
                  <c:v>45660</c:v>
                </c:pt>
                <c:pt idx="51">
                  <c:v>45660</c:v>
                </c:pt>
                <c:pt idx="52">
                  <c:v>45660</c:v>
                </c:pt>
                <c:pt idx="53">
                  <c:v>45660</c:v>
                </c:pt>
                <c:pt idx="54">
                  <c:v>45660</c:v>
                </c:pt>
                <c:pt idx="55">
                  <c:v>45660</c:v>
                </c:pt>
                <c:pt idx="56">
                  <c:v>45660</c:v>
                </c:pt>
                <c:pt idx="57">
                  <c:v>45660</c:v>
                </c:pt>
                <c:pt idx="58">
                  <c:v>45660</c:v>
                </c:pt>
                <c:pt idx="59">
                  <c:v>45660</c:v>
                </c:pt>
                <c:pt idx="60">
                  <c:v>45660</c:v>
                </c:pt>
                <c:pt idx="61">
                  <c:v>45660</c:v>
                </c:pt>
                <c:pt idx="62">
                  <c:v>45660</c:v>
                </c:pt>
                <c:pt idx="63">
                  <c:v>45660</c:v>
                </c:pt>
                <c:pt idx="64">
                  <c:v>45660</c:v>
                </c:pt>
                <c:pt idx="65">
                  <c:v>45660</c:v>
                </c:pt>
                <c:pt idx="66">
                  <c:v>45660</c:v>
                </c:pt>
                <c:pt idx="67">
                  <c:v>45660</c:v>
                </c:pt>
                <c:pt idx="68">
                  <c:v>45660</c:v>
                </c:pt>
                <c:pt idx="69">
                  <c:v>45660</c:v>
                </c:pt>
                <c:pt idx="70">
                  <c:v>45660</c:v>
                </c:pt>
                <c:pt idx="71">
                  <c:v>45660</c:v>
                </c:pt>
                <c:pt idx="72">
                  <c:v>45661</c:v>
                </c:pt>
                <c:pt idx="73">
                  <c:v>45661</c:v>
                </c:pt>
                <c:pt idx="74">
                  <c:v>45661</c:v>
                </c:pt>
                <c:pt idx="75">
                  <c:v>45661</c:v>
                </c:pt>
                <c:pt idx="76">
                  <c:v>45661</c:v>
                </c:pt>
                <c:pt idx="77">
                  <c:v>45661</c:v>
                </c:pt>
                <c:pt idx="78">
                  <c:v>45661</c:v>
                </c:pt>
                <c:pt idx="79">
                  <c:v>45661</c:v>
                </c:pt>
                <c:pt idx="80">
                  <c:v>45661</c:v>
                </c:pt>
                <c:pt idx="81">
                  <c:v>45661</c:v>
                </c:pt>
                <c:pt idx="82">
                  <c:v>45661</c:v>
                </c:pt>
                <c:pt idx="83">
                  <c:v>45661</c:v>
                </c:pt>
                <c:pt idx="84">
                  <c:v>45661</c:v>
                </c:pt>
                <c:pt idx="85">
                  <c:v>45661</c:v>
                </c:pt>
                <c:pt idx="86">
                  <c:v>45661</c:v>
                </c:pt>
                <c:pt idx="87">
                  <c:v>45661</c:v>
                </c:pt>
                <c:pt idx="88">
                  <c:v>45661</c:v>
                </c:pt>
                <c:pt idx="89">
                  <c:v>45661</c:v>
                </c:pt>
                <c:pt idx="90">
                  <c:v>45661</c:v>
                </c:pt>
                <c:pt idx="91">
                  <c:v>45661</c:v>
                </c:pt>
                <c:pt idx="92">
                  <c:v>45661</c:v>
                </c:pt>
                <c:pt idx="93">
                  <c:v>45661</c:v>
                </c:pt>
                <c:pt idx="94">
                  <c:v>45661</c:v>
                </c:pt>
                <c:pt idx="95">
                  <c:v>45661</c:v>
                </c:pt>
                <c:pt idx="96">
                  <c:v>45662</c:v>
                </c:pt>
                <c:pt idx="97">
                  <c:v>45662</c:v>
                </c:pt>
                <c:pt idx="98">
                  <c:v>45662</c:v>
                </c:pt>
                <c:pt idx="99">
                  <c:v>45662</c:v>
                </c:pt>
                <c:pt idx="100">
                  <c:v>45662</c:v>
                </c:pt>
                <c:pt idx="101">
                  <c:v>45662</c:v>
                </c:pt>
                <c:pt idx="102">
                  <c:v>45662</c:v>
                </c:pt>
                <c:pt idx="103">
                  <c:v>45662</c:v>
                </c:pt>
                <c:pt idx="104">
                  <c:v>45662</c:v>
                </c:pt>
                <c:pt idx="105">
                  <c:v>45662</c:v>
                </c:pt>
                <c:pt idx="106">
                  <c:v>45662</c:v>
                </c:pt>
                <c:pt idx="107">
                  <c:v>45662</c:v>
                </c:pt>
                <c:pt idx="108">
                  <c:v>45662</c:v>
                </c:pt>
                <c:pt idx="109">
                  <c:v>45662</c:v>
                </c:pt>
                <c:pt idx="110">
                  <c:v>45662</c:v>
                </c:pt>
                <c:pt idx="111">
                  <c:v>45662</c:v>
                </c:pt>
                <c:pt idx="112">
                  <c:v>45662</c:v>
                </c:pt>
                <c:pt idx="113">
                  <c:v>45662</c:v>
                </c:pt>
                <c:pt idx="114">
                  <c:v>45662</c:v>
                </c:pt>
                <c:pt idx="115">
                  <c:v>45662</c:v>
                </c:pt>
                <c:pt idx="116">
                  <c:v>45662</c:v>
                </c:pt>
                <c:pt idx="117">
                  <c:v>45662</c:v>
                </c:pt>
                <c:pt idx="118">
                  <c:v>45662</c:v>
                </c:pt>
                <c:pt idx="119">
                  <c:v>45662</c:v>
                </c:pt>
                <c:pt idx="120">
                  <c:v>45663</c:v>
                </c:pt>
                <c:pt idx="121">
                  <c:v>45663</c:v>
                </c:pt>
                <c:pt idx="122">
                  <c:v>45663</c:v>
                </c:pt>
                <c:pt idx="123">
                  <c:v>45663</c:v>
                </c:pt>
                <c:pt idx="124">
                  <c:v>45663</c:v>
                </c:pt>
                <c:pt idx="125">
                  <c:v>45663</c:v>
                </c:pt>
                <c:pt idx="126">
                  <c:v>45663</c:v>
                </c:pt>
                <c:pt idx="127">
                  <c:v>45663</c:v>
                </c:pt>
                <c:pt idx="128">
                  <c:v>45663</c:v>
                </c:pt>
                <c:pt idx="129">
                  <c:v>45663</c:v>
                </c:pt>
                <c:pt idx="130">
                  <c:v>45663</c:v>
                </c:pt>
                <c:pt idx="131">
                  <c:v>45663</c:v>
                </c:pt>
                <c:pt idx="132">
                  <c:v>45663</c:v>
                </c:pt>
                <c:pt idx="133">
                  <c:v>45663</c:v>
                </c:pt>
                <c:pt idx="134">
                  <c:v>45663</c:v>
                </c:pt>
                <c:pt idx="135">
                  <c:v>45663</c:v>
                </c:pt>
                <c:pt idx="136">
                  <c:v>45663</c:v>
                </c:pt>
                <c:pt idx="137">
                  <c:v>45663</c:v>
                </c:pt>
                <c:pt idx="138">
                  <c:v>45663</c:v>
                </c:pt>
                <c:pt idx="139">
                  <c:v>45663</c:v>
                </c:pt>
                <c:pt idx="140">
                  <c:v>45663</c:v>
                </c:pt>
                <c:pt idx="141">
                  <c:v>45663</c:v>
                </c:pt>
                <c:pt idx="142">
                  <c:v>45663</c:v>
                </c:pt>
                <c:pt idx="143">
                  <c:v>45663</c:v>
                </c:pt>
                <c:pt idx="144">
                  <c:v>45664</c:v>
                </c:pt>
                <c:pt idx="145">
                  <c:v>45664</c:v>
                </c:pt>
                <c:pt idx="146">
                  <c:v>45664</c:v>
                </c:pt>
                <c:pt idx="147">
                  <c:v>45664</c:v>
                </c:pt>
                <c:pt idx="148">
                  <c:v>45664</c:v>
                </c:pt>
                <c:pt idx="149">
                  <c:v>45664</c:v>
                </c:pt>
                <c:pt idx="150">
                  <c:v>45664</c:v>
                </c:pt>
                <c:pt idx="151">
                  <c:v>45664</c:v>
                </c:pt>
                <c:pt idx="152">
                  <c:v>45664</c:v>
                </c:pt>
                <c:pt idx="153">
                  <c:v>45664</c:v>
                </c:pt>
                <c:pt idx="154">
                  <c:v>45664</c:v>
                </c:pt>
                <c:pt idx="155">
                  <c:v>45664</c:v>
                </c:pt>
                <c:pt idx="156">
                  <c:v>45664</c:v>
                </c:pt>
                <c:pt idx="157">
                  <c:v>45664</c:v>
                </c:pt>
                <c:pt idx="158">
                  <c:v>45664</c:v>
                </c:pt>
                <c:pt idx="159">
                  <c:v>45664</c:v>
                </c:pt>
                <c:pt idx="160">
                  <c:v>45664</c:v>
                </c:pt>
                <c:pt idx="161">
                  <c:v>45664</c:v>
                </c:pt>
                <c:pt idx="162">
                  <c:v>45664</c:v>
                </c:pt>
                <c:pt idx="163">
                  <c:v>45664</c:v>
                </c:pt>
                <c:pt idx="164">
                  <c:v>45664</c:v>
                </c:pt>
                <c:pt idx="165">
                  <c:v>45664</c:v>
                </c:pt>
                <c:pt idx="166">
                  <c:v>45664</c:v>
                </c:pt>
                <c:pt idx="167">
                  <c:v>45664</c:v>
                </c:pt>
                <c:pt idx="168">
                  <c:v>45665</c:v>
                </c:pt>
                <c:pt idx="169">
                  <c:v>45665</c:v>
                </c:pt>
                <c:pt idx="170">
                  <c:v>45665</c:v>
                </c:pt>
                <c:pt idx="171">
                  <c:v>45665</c:v>
                </c:pt>
                <c:pt idx="172">
                  <c:v>45665</c:v>
                </c:pt>
                <c:pt idx="173">
                  <c:v>45665</c:v>
                </c:pt>
                <c:pt idx="174">
                  <c:v>45665</c:v>
                </c:pt>
                <c:pt idx="175">
                  <c:v>45665</c:v>
                </c:pt>
                <c:pt idx="176">
                  <c:v>45665</c:v>
                </c:pt>
                <c:pt idx="177">
                  <c:v>45665</c:v>
                </c:pt>
                <c:pt idx="178">
                  <c:v>45665</c:v>
                </c:pt>
                <c:pt idx="179">
                  <c:v>45665</c:v>
                </c:pt>
                <c:pt idx="180">
                  <c:v>45665</c:v>
                </c:pt>
                <c:pt idx="181">
                  <c:v>45665</c:v>
                </c:pt>
                <c:pt idx="182">
                  <c:v>45665</c:v>
                </c:pt>
                <c:pt idx="183">
                  <c:v>45665</c:v>
                </c:pt>
                <c:pt idx="184">
                  <c:v>45665</c:v>
                </c:pt>
                <c:pt idx="185">
                  <c:v>45665</c:v>
                </c:pt>
                <c:pt idx="186">
                  <c:v>45665</c:v>
                </c:pt>
                <c:pt idx="187">
                  <c:v>45665</c:v>
                </c:pt>
                <c:pt idx="188">
                  <c:v>45665</c:v>
                </c:pt>
                <c:pt idx="189">
                  <c:v>45665</c:v>
                </c:pt>
                <c:pt idx="190">
                  <c:v>45665</c:v>
                </c:pt>
                <c:pt idx="191">
                  <c:v>45665</c:v>
                </c:pt>
                <c:pt idx="192">
                  <c:v>45666</c:v>
                </c:pt>
                <c:pt idx="193">
                  <c:v>45666</c:v>
                </c:pt>
                <c:pt idx="194">
                  <c:v>45666</c:v>
                </c:pt>
                <c:pt idx="195">
                  <c:v>45666</c:v>
                </c:pt>
                <c:pt idx="196">
                  <c:v>45666</c:v>
                </c:pt>
                <c:pt idx="197">
                  <c:v>45666</c:v>
                </c:pt>
                <c:pt idx="198">
                  <c:v>45666</c:v>
                </c:pt>
                <c:pt idx="199">
                  <c:v>45666</c:v>
                </c:pt>
                <c:pt idx="200">
                  <c:v>45666</c:v>
                </c:pt>
                <c:pt idx="201">
                  <c:v>45666</c:v>
                </c:pt>
                <c:pt idx="202">
                  <c:v>45666</c:v>
                </c:pt>
                <c:pt idx="203">
                  <c:v>45666</c:v>
                </c:pt>
                <c:pt idx="204">
                  <c:v>45666</c:v>
                </c:pt>
                <c:pt idx="205">
                  <c:v>45666</c:v>
                </c:pt>
                <c:pt idx="206">
                  <c:v>45666</c:v>
                </c:pt>
                <c:pt idx="207">
                  <c:v>45666</c:v>
                </c:pt>
                <c:pt idx="208">
                  <c:v>45666</c:v>
                </c:pt>
                <c:pt idx="209">
                  <c:v>45666</c:v>
                </c:pt>
                <c:pt idx="210">
                  <c:v>45666</c:v>
                </c:pt>
                <c:pt idx="211">
                  <c:v>45666</c:v>
                </c:pt>
                <c:pt idx="212">
                  <c:v>45666</c:v>
                </c:pt>
                <c:pt idx="213">
                  <c:v>45666</c:v>
                </c:pt>
                <c:pt idx="214">
                  <c:v>45666</c:v>
                </c:pt>
                <c:pt idx="215">
                  <c:v>45666</c:v>
                </c:pt>
                <c:pt idx="216">
                  <c:v>45667</c:v>
                </c:pt>
                <c:pt idx="217">
                  <c:v>45667</c:v>
                </c:pt>
                <c:pt idx="218">
                  <c:v>45667</c:v>
                </c:pt>
                <c:pt idx="219">
                  <c:v>45667</c:v>
                </c:pt>
                <c:pt idx="220">
                  <c:v>45667</c:v>
                </c:pt>
                <c:pt idx="221">
                  <c:v>45667</c:v>
                </c:pt>
                <c:pt idx="222">
                  <c:v>45667</c:v>
                </c:pt>
                <c:pt idx="223">
                  <c:v>45667</c:v>
                </c:pt>
                <c:pt idx="224">
                  <c:v>45667</c:v>
                </c:pt>
                <c:pt idx="225">
                  <c:v>45667</c:v>
                </c:pt>
                <c:pt idx="226">
                  <c:v>45667</c:v>
                </c:pt>
                <c:pt idx="227">
                  <c:v>45667</c:v>
                </c:pt>
                <c:pt idx="228">
                  <c:v>45667</c:v>
                </c:pt>
                <c:pt idx="229">
                  <c:v>45667</c:v>
                </c:pt>
                <c:pt idx="230">
                  <c:v>45667</c:v>
                </c:pt>
                <c:pt idx="231">
                  <c:v>45667</c:v>
                </c:pt>
                <c:pt idx="232">
                  <c:v>45667</c:v>
                </c:pt>
                <c:pt idx="233">
                  <c:v>45667</c:v>
                </c:pt>
                <c:pt idx="234">
                  <c:v>45667</c:v>
                </c:pt>
                <c:pt idx="235">
                  <c:v>45667</c:v>
                </c:pt>
                <c:pt idx="236">
                  <c:v>45667</c:v>
                </c:pt>
                <c:pt idx="237">
                  <c:v>45667</c:v>
                </c:pt>
                <c:pt idx="238">
                  <c:v>45667</c:v>
                </c:pt>
                <c:pt idx="239">
                  <c:v>45667</c:v>
                </c:pt>
                <c:pt idx="240">
                  <c:v>45668</c:v>
                </c:pt>
                <c:pt idx="241">
                  <c:v>45668</c:v>
                </c:pt>
                <c:pt idx="242">
                  <c:v>45668</c:v>
                </c:pt>
                <c:pt idx="243">
                  <c:v>45668</c:v>
                </c:pt>
                <c:pt idx="244">
                  <c:v>45668</c:v>
                </c:pt>
                <c:pt idx="245">
                  <c:v>45668</c:v>
                </c:pt>
                <c:pt idx="246">
                  <c:v>45668</c:v>
                </c:pt>
                <c:pt idx="247">
                  <c:v>45668</c:v>
                </c:pt>
                <c:pt idx="248">
                  <c:v>45668</c:v>
                </c:pt>
                <c:pt idx="249">
                  <c:v>45668</c:v>
                </c:pt>
                <c:pt idx="250">
                  <c:v>45668</c:v>
                </c:pt>
                <c:pt idx="251">
                  <c:v>45668</c:v>
                </c:pt>
                <c:pt idx="252">
                  <c:v>45668</c:v>
                </c:pt>
                <c:pt idx="253">
                  <c:v>45668</c:v>
                </c:pt>
                <c:pt idx="254">
                  <c:v>45668</c:v>
                </c:pt>
                <c:pt idx="255">
                  <c:v>45668</c:v>
                </c:pt>
                <c:pt idx="256">
                  <c:v>45668</c:v>
                </c:pt>
                <c:pt idx="257">
                  <c:v>45668</c:v>
                </c:pt>
                <c:pt idx="258">
                  <c:v>45668</c:v>
                </c:pt>
                <c:pt idx="259">
                  <c:v>45668</c:v>
                </c:pt>
                <c:pt idx="260">
                  <c:v>45668</c:v>
                </c:pt>
                <c:pt idx="261">
                  <c:v>45668</c:v>
                </c:pt>
                <c:pt idx="262">
                  <c:v>45668</c:v>
                </c:pt>
                <c:pt idx="263">
                  <c:v>45668</c:v>
                </c:pt>
                <c:pt idx="264">
                  <c:v>45669</c:v>
                </c:pt>
                <c:pt idx="265">
                  <c:v>45669</c:v>
                </c:pt>
                <c:pt idx="266">
                  <c:v>45669</c:v>
                </c:pt>
                <c:pt idx="267">
                  <c:v>45669</c:v>
                </c:pt>
                <c:pt idx="268">
                  <c:v>45669</c:v>
                </c:pt>
                <c:pt idx="269">
                  <c:v>45669</c:v>
                </c:pt>
                <c:pt idx="270">
                  <c:v>45669</c:v>
                </c:pt>
                <c:pt idx="271">
                  <c:v>45669</c:v>
                </c:pt>
                <c:pt idx="272">
                  <c:v>45669</c:v>
                </c:pt>
                <c:pt idx="273">
                  <c:v>45669</c:v>
                </c:pt>
                <c:pt idx="274">
                  <c:v>45669</c:v>
                </c:pt>
                <c:pt idx="275">
                  <c:v>45669</c:v>
                </c:pt>
                <c:pt idx="276">
                  <c:v>45669</c:v>
                </c:pt>
                <c:pt idx="277">
                  <c:v>45669</c:v>
                </c:pt>
                <c:pt idx="278">
                  <c:v>45669</c:v>
                </c:pt>
                <c:pt idx="279">
                  <c:v>45669</c:v>
                </c:pt>
                <c:pt idx="280">
                  <c:v>45669</c:v>
                </c:pt>
                <c:pt idx="281">
                  <c:v>45669</c:v>
                </c:pt>
                <c:pt idx="282">
                  <c:v>45669</c:v>
                </c:pt>
                <c:pt idx="283">
                  <c:v>45669</c:v>
                </c:pt>
                <c:pt idx="284">
                  <c:v>45669</c:v>
                </c:pt>
                <c:pt idx="285">
                  <c:v>45669</c:v>
                </c:pt>
                <c:pt idx="286">
                  <c:v>45669</c:v>
                </c:pt>
                <c:pt idx="287">
                  <c:v>45669</c:v>
                </c:pt>
                <c:pt idx="288">
                  <c:v>45670</c:v>
                </c:pt>
                <c:pt idx="289">
                  <c:v>45670</c:v>
                </c:pt>
                <c:pt idx="290">
                  <c:v>45670</c:v>
                </c:pt>
                <c:pt idx="291">
                  <c:v>45670</c:v>
                </c:pt>
                <c:pt idx="292">
                  <c:v>45670</c:v>
                </c:pt>
                <c:pt idx="293">
                  <c:v>45670</c:v>
                </c:pt>
                <c:pt idx="294">
                  <c:v>45670</c:v>
                </c:pt>
                <c:pt idx="295">
                  <c:v>45670</c:v>
                </c:pt>
                <c:pt idx="296">
                  <c:v>45670</c:v>
                </c:pt>
                <c:pt idx="297">
                  <c:v>45670</c:v>
                </c:pt>
                <c:pt idx="298">
                  <c:v>45670</c:v>
                </c:pt>
                <c:pt idx="299">
                  <c:v>45670</c:v>
                </c:pt>
                <c:pt idx="300">
                  <c:v>45670</c:v>
                </c:pt>
                <c:pt idx="301">
                  <c:v>45670</c:v>
                </c:pt>
                <c:pt idx="302">
                  <c:v>45670</c:v>
                </c:pt>
                <c:pt idx="303">
                  <c:v>45670</c:v>
                </c:pt>
                <c:pt idx="304">
                  <c:v>45670</c:v>
                </c:pt>
                <c:pt idx="305">
                  <c:v>45670</c:v>
                </c:pt>
                <c:pt idx="306">
                  <c:v>45670</c:v>
                </c:pt>
                <c:pt idx="307">
                  <c:v>45670</c:v>
                </c:pt>
                <c:pt idx="308">
                  <c:v>45670</c:v>
                </c:pt>
                <c:pt idx="309">
                  <c:v>45670</c:v>
                </c:pt>
                <c:pt idx="310">
                  <c:v>45670</c:v>
                </c:pt>
                <c:pt idx="311">
                  <c:v>45670</c:v>
                </c:pt>
                <c:pt idx="312">
                  <c:v>45671</c:v>
                </c:pt>
                <c:pt idx="313">
                  <c:v>45671</c:v>
                </c:pt>
                <c:pt idx="314">
                  <c:v>45671</c:v>
                </c:pt>
                <c:pt idx="315">
                  <c:v>45671</c:v>
                </c:pt>
                <c:pt idx="316">
                  <c:v>45671</c:v>
                </c:pt>
                <c:pt idx="317">
                  <c:v>45671</c:v>
                </c:pt>
                <c:pt idx="318">
                  <c:v>45671</c:v>
                </c:pt>
                <c:pt idx="319">
                  <c:v>45671</c:v>
                </c:pt>
                <c:pt idx="320">
                  <c:v>45671</c:v>
                </c:pt>
                <c:pt idx="321">
                  <c:v>45671</c:v>
                </c:pt>
                <c:pt idx="322">
                  <c:v>45671</c:v>
                </c:pt>
                <c:pt idx="323">
                  <c:v>45671</c:v>
                </c:pt>
                <c:pt idx="324">
                  <c:v>45671</c:v>
                </c:pt>
                <c:pt idx="325">
                  <c:v>45671</c:v>
                </c:pt>
                <c:pt idx="326">
                  <c:v>45671</c:v>
                </c:pt>
                <c:pt idx="327">
                  <c:v>45671</c:v>
                </c:pt>
                <c:pt idx="328">
                  <c:v>45671</c:v>
                </c:pt>
                <c:pt idx="329">
                  <c:v>45671</c:v>
                </c:pt>
                <c:pt idx="330">
                  <c:v>45671</c:v>
                </c:pt>
                <c:pt idx="331">
                  <c:v>45671</c:v>
                </c:pt>
                <c:pt idx="332">
                  <c:v>45671</c:v>
                </c:pt>
                <c:pt idx="333">
                  <c:v>45671</c:v>
                </c:pt>
                <c:pt idx="334">
                  <c:v>45671</c:v>
                </c:pt>
                <c:pt idx="335">
                  <c:v>45671</c:v>
                </c:pt>
                <c:pt idx="336">
                  <c:v>45672</c:v>
                </c:pt>
                <c:pt idx="337">
                  <c:v>45672</c:v>
                </c:pt>
                <c:pt idx="338">
                  <c:v>45672</c:v>
                </c:pt>
                <c:pt idx="339">
                  <c:v>45672</c:v>
                </c:pt>
                <c:pt idx="340">
                  <c:v>45672</c:v>
                </c:pt>
                <c:pt idx="341">
                  <c:v>45672</c:v>
                </c:pt>
                <c:pt idx="342">
                  <c:v>45672</c:v>
                </c:pt>
                <c:pt idx="343">
                  <c:v>45672</c:v>
                </c:pt>
                <c:pt idx="344">
                  <c:v>45672</c:v>
                </c:pt>
                <c:pt idx="345">
                  <c:v>45672</c:v>
                </c:pt>
                <c:pt idx="346">
                  <c:v>45672</c:v>
                </c:pt>
                <c:pt idx="347">
                  <c:v>45672</c:v>
                </c:pt>
                <c:pt idx="348">
                  <c:v>45672</c:v>
                </c:pt>
                <c:pt idx="349">
                  <c:v>45672</c:v>
                </c:pt>
                <c:pt idx="350">
                  <c:v>45672</c:v>
                </c:pt>
                <c:pt idx="351">
                  <c:v>45672</c:v>
                </c:pt>
                <c:pt idx="352">
                  <c:v>45672</c:v>
                </c:pt>
                <c:pt idx="353">
                  <c:v>45672</c:v>
                </c:pt>
                <c:pt idx="354">
                  <c:v>45672</c:v>
                </c:pt>
                <c:pt idx="355">
                  <c:v>45672</c:v>
                </c:pt>
                <c:pt idx="356">
                  <c:v>45672</c:v>
                </c:pt>
                <c:pt idx="357">
                  <c:v>45672</c:v>
                </c:pt>
                <c:pt idx="358">
                  <c:v>45672</c:v>
                </c:pt>
                <c:pt idx="359">
                  <c:v>45672</c:v>
                </c:pt>
                <c:pt idx="360">
                  <c:v>45673</c:v>
                </c:pt>
                <c:pt idx="361">
                  <c:v>45673</c:v>
                </c:pt>
                <c:pt idx="362">
                  <c:v>45673</c:v>
                </c:pt>
                <c:pt idx="363">
                  <c:v>45673</c:v>
                </c:pt>
                <c:pt idx="364">
                  <c:v>45673</c:v>
                </c:pt>
                <c:pt idx="365">
                  <c:v>45673</c:v>
                </c:pt>
                <c:pt idx="366">
                  <c:v>45673</c:v>
                </c:pt>
                <c:pt idx="367">
                  <c:v>45673</c:v>
                </c:pt>
                <c:pt idx="368">
                  <c:v>45673</c:v>
                </c:pt>
                <c:pt idx="369">
                  <c:v>45673</c:v>
                </c:pt>
                <c:pt idx="370">
                  <c:v>45673</c:v>
                </c:pt>
                <c:pt idx="371">
                  <c:v>45673</c:v>
                </c:pt>
                <c:pt idx="372">
                  <c:v>45673</c:v>
                </c:pt>
                <c:pt idx="373">
                  <c:v>45673</c:v>
                </c:pt>
                <c:pt idx="374">
                  <c:v>45673</c:v>
                </c:pt>
                <c:pt idx="375">
                  <c:v>45673</c:v>
                </c:pt>
                <c:pt idx="376">
                  <c:v>45673</c:v>
                </c:pt>
                <c:pt idx="377">
                  <c:v>45673</c:v>
                </c:pt>
                <c:pt idx="378">
                  <c:v>45673</c:v>
                </c:pt>
                <c:pt idx="379">
                  <c:v>45673</c:v>
                </c:pt>
                <c:pt idx="380">
                  <c:v>45673</c:v>
                </c:pt>
                <c:pt idx="381">
                  <c:v>45673</c:v>
                </c:pt>
                <c:pt idx="382">
                  <c:v>45673</c:v>
                </c:pt>
                <c:pt idx="383">
                  <c:v>45673</c:v>
                </c:pt>
                <c:pt idx="384">
                  <c:v>45674</c:v>
                </c:pt>
                <c:pt idx="385">
                  <c:v>45674</c:v>
                </c:pt>
                <c:pt idx="386">
                  <c:v>45674</c:v>
                </c:pt>
                <c:pt idx="387">
                  <c:v>45674</c:v>
                </c:pt>
                <c:pt idx="388">
                  <c:v>45674</c:v>
                </c:pt>
                <c:pt idx="389">
                  <c:v>45674</c:v>
                </c:pt>
                <c:pt idx="390">
                  <c:v>45674</c:v>
                </c:pt>
                <c:pt idx="391">
                  <c:v>45674</c:v>
                </c:pt>
                <c:pt idx="392">
                  <c:v>45674</c:v>
                </c:pt>
                <c:pt idx="393">
                  <c:v>45674</c:v>
                </c:pt>
                <c:pt idx="394">
                  <c:v>45674</c:v>
                </c:pt>
                <c:pt idx="395">
                  <c:v>45674</c:v>
                </c:pt>
                <c:pt idx="396">
                  <c:v>45674</c:v>
                </c:pt>
                <c:pt idx="397">
                  <c:v>45674</c:v>
                </c:pt>
                <c:pt idx="398">
                  <c:v>45674</c:v>
                </c:pt>
                <c:pt idx="399">
                  <c:v>45674</c:v>
                </c:pt>
                <c:pt idx="400">
                  <c:v>45674</c:v>
                </c:pt>
                <c:pt idx="401">
                  <c:v>45674</c:v>
                </c:pt>
                <c:pt idx="402">
                  <c:v>45674</c:v>
                </c:pt>
                <c:pt idx="403">
                  <c:v>45674</c:v>
                </c:pt>
                <c:pt idx="404">
                  <c:v>45674</c:v>
                </c:pt>
                <c:pt idx="405">
                  <c:v>45674</c:v>
                </c:pt>
                <c:pt idx="406">
                  <c:v>45674</c:v>
                </c:pt>
                <c:pt idx="407">
                  <c:v>45674</c:v>
                </c:pt>
                <c:pt idx="408">
                  <c:v>45675</c:v>
                </c:pt>
                <c:pt idx="409">
                  <c:v>45675</c:v>
                </c:pt>
                <c:pt idx="410">
                  <c:v>45675</c:v>
                </c:pt>
                <c:pt idx="411">
                  <c:v>45675</c:v>
                </c:pt>
                <c:pt idx="412">
                  <c:v>45675</c:v>
                </c:pt>
                <c:pt idx="413">
                  <c:v>45675</c:v>
                </c:pt>
                <c:pt idx="414">
                  <c:v>45675</c:v>
                </c:pt>
                <c:pt idx="415">
                  <c:v>45675</c:v>
                </c:pt>
                <c:pt idx="416">
                  <c:v>45675</c:v>
                </c:pt>
                <c:pt idx="417">
                  <c:v>45675</c:v>
                </c:pt>
                <c:pt idx="418">
                  <c:v>45675</c:v>
                </c:pt>
                <c:pt idx="419">
                  <c:v>45675</c:v>
                </c:pt>
                <c:pt idx="420">
                  <c:v>45675</c:v>
                </c:pt>
                <c:pt idx="421">
                  <c:v>45675</c:v>
                </c:pt>
                <c:pt idx="422">
                  <c:v>45675</c:v>
                </c:pt>
                <c:pt idx="423">
                  <c:v>45675</c:v>
                </c:pt>
                <c:pt idx="424">
                  <c:v>45675</c:v>
                </c:pt>
                <c:pt idx="425">
                  <c:v>45675</c:v>
                </c:pt>
                <c:pt idx="426">
                  <c:v>45675</c:v>
                </c:pt>
                <c:pt idx="427">
                  <c:v>45675</c:v>
                </c:pt>
                <c:pt idx="428">
                  <c:v>45675</c:v>
                </c:pt>
                <c:pt idx="429">
                  <c:v>45675</c:v>
                </c:pt>
                <c:pt idx="430">
                  <c:v>45675</c:v>
                </c:pt>
                <c:pt idx="431">
                  <c:v>45675</c:v>
                </c:pt>
                <c:pt idx="432">
                  <c:v>45676</c:v>
                </c:pt>
                <c:pt idx="433">
                  <c:v>45676</c:v>
                </c:pt>
                <c:pt idx="434">
                  <c:v>45676</c:v>
                </c:pt>
                <c:pt idx="435">
                  <c:v>45676</c:v>
                </c:pt>
                <c:pt idx="436">
                  <c:v>45676</c:v>
                </c:pt>
                <c:pt idx="437">
                  <c:v>45676</c:v>
                </c:pt>
                <c:pt idx="438">
                  <c:v>45676</c:v>
                </c:pt>
                <c:pt idx="439">
                  <c:v>45676</c:v>
                </c:pt>
                <c:pt idx="440">
                  <c:v>45676</c:v>
                </c:pt>
                <c:pt idx="441">
                  <c:v>45676</c:v>
                </c:pt>
                <c:pt idx="442">
                  <c:v>45676</c:v>
                </c:pt>
                <c:pt idx="443">
                  <c:v>45676</c:v>
                </c:pt>
                <c:pt idx="444">
                  <c:v>45676</c:v>
                </c:pt>
                <c:pt idx="445">
                  <c:v>45676</c:v>
                </c:pt>
                <c:pt idx="446">
                  <c:v>45676</c:v>
                </c:pt>
                <c:pt idx="447">
                  <c:v>45676</c:v>
                </c:pt>
                <c:pt idx="448">
                  <c:v>45676</c:v>
                </c:pt>
                <c:pt idx="449">
                  <c:v>45676</c:v>
                </c:pt>
                <c:pt idx="450">
                  <c:v>45676</c:v>
                </c:pt>
                <c:pt idx="451">
                  <c:v>45676</c:v>
                </c:pt>
                <c:pt idx="452">
                  <c:v>45676</c:v>
                </c:pt>
                <c:pt idx="453">
                  <c:v>45676</c:v>
                </c:pt>
                <c:pt idx="454">
                  <c:v>45676</c:v>
                </c:pt>
                <c:pt idx="455">
                  <c:v>45676</c:v>
                </c:pt>
                <c:pt idx="456">
                  <c:v>45677</c:v>
                </c:pt>
                <c:pt idx="457">
                  <c:v>45677</c:v>
                </c:pt>
                <c:pt idx="458">
                  <c:v>45677</c:v>
                </c:pt>
                <c:pt idx="459">
                  <c:v>45677</c:v>
                </c:pt>
                <c:pt idx="460">
                  <c:v>45677</c:v>
                </c:pt>
                <c:pt idx="461">
                  <c:v>45677</c:v>
                </c:pt>
                <c:pt idx="462">
                  <c:v>45677</c:v>
                </c:pt>
                <c:pt idx="463">
                  <c:v>45677</c:v>
                </c:pt>
                <c:pt idx="464">
                  <c:v>45677</c:v>
                </c:pt>
                <c:pt idx="465">
                  <c:v>45677</c:v>
                </c:pt>
                <c:pt idx="466">
                  <c:v>45677</c:v>
                </c:pt>
                <c:pt idx="467">
                  <c:v>45677</c:v>
                </c:pt>
                <c:pt idx="468">
                  <c:v>45677</c:v>
                </c:pt>
                <c:pt idx="469">
                  <c:v>45677</c:v>
                </c:pt>
                <c:pt idx="470">
                  <c:v>45677</c:v>
                </c:pt>
                <c:pt idx="471">
                  <c:v>45677</c:v>
                </c:pt>
                <c:pt idx="472">
                  <c:v>45677</c:v>
                </c:pt>
                <c:pt idx="473">
                  <c:v>45677</c:v>
                </c:pt>
                <c:pt idx="474">
                  <c:v>45677</c:v>
                </c:pt>
                <c:pt idx="475">
                  <c:v>45677</c:v>
                </c:pt>
                <c:pt idx="476">
                  <c:v>45677</c:v>
                </c:pt>
                <c:pt idx="477">
                  <c:v>45677</c:v>
                </c:pt>
                <c:pt idx="478">
                  <c:v>45677</c:v>
                </c:pt>
                <c:pt idx="479">
                  <c:v>45677</c:v>
                </c:pt>
                <c:pt idx="480">
                  <c:v>45678</c:v>
                </c:pt>
                <c:pt idx="481">
                  <c:v>45678</c:v>
                </c:pt>
                <c:pt idx="482">
                  <c:v>45678</c:v>
                </c:pt>
                <c:pt idx="483">
                  <c:v>45678</c:v>
                </c:pt>
                <c:pt idx="484">
                  <c:v>45678</c:v>
                </c:pt>
                <c:pt idx="485">
                  <c:v>45678</c:v>
                </c:pt>
                <c:pt idx="486">
                  <c:v>45678</c:v>
                </c:pt>
                <c:pt idx="487">
                  <c:v>45678</c:v>
                </c:pt>
                <c:pt idx="488">
                  <c:v>45678</c:v>
                </c:pt>
                <c:pt idx="489">
                  <c:v>45678</c:v>
                </c:pt>
                <c:pt idx="490">
                  <c:v>45678</c:v>
                </c:pt>
                <c:pt idx="491">
                  <c:v>45678</c:v>
                </c:pt>
                <c:pt idx="492">
                  <c:v>45678</c:v>
                </c:pt>
                <c:pt idx="493">
                  <c:v>45678</c:v>
                </c:pt>
                <c:pt idx="494">
                  <c:v>45678</c:v>
                </c:pt>
                <c:pt idx="495">
                  <c:v>45678</c:v>
                </c:pt>
                <c:pt idx="496">
                  <c:v>45678</c:v>
                </c:pt>
                <c:pt idx="497">
                  <c:v>45678</c:v>
                </c:pt>
                <c:pt idx="498">
                  <c:v>45678</c:v>
                </c:pt>
                <c:pt idx="499">
                  <c:v>45678</c:v>
                </c:pt>
                <c:pt idx="500">
                  <c:v>45678</c:v>
                </c:pt>
                <c:pt idx="501">
                  <c:v>45678</c:v>
                </c:pt>
                <c:pt idx="502">
                  <c:v>45678</c:v>
                </c:pt>
                <c:pt idx="503">
                  <c:v>45678</c:v>
                </c:pt>
                <c:pt idx="504">
                  <c:v>45679</c:v>
                </c:pt>
                <c:pt idx="505">
                  <c:v>45679</c:v>
                </c:pt>
                <c:pt idx="506">
                  <c:v>45679</c:v>
                </c:pt>
                <c:pt idx="507">
                  <c:v>45679</c:v>
                </c:pt>
                <c:pt idx="508">
                  <c:v>45679</c:v>
                </c:pt>
                <c:pt idx="509">
                  <c:v>45679</c:v>
                </c:pt>
                <c:pt idx="510">
                  <c:v>45679</c:v>
                </c:pt>
                <c:pt idx="511">
                  <c:v>45679</c:v>
                </c:pt>
                <c:pt idx="512">
                  <c:v>45679</c:v>
                </c:pt>
                <c:pt idx="513">
                  <c:v>45679</c:v>
                </c:pt>
                <c:pt idx="514">
                  <c:v>45679</c:v>
                </c:pt>
                <c:pt idx="515">
                  <c:v>45679</c:v>
                </c:pt>
                <c:pt idx="516">
                  <c:v>45679</c:v>
                </c:pt>
                <c:pt idx="517">
                  <c:v>45679</c:v>
                </c:pt>
                <c:pt idx="518">
                  <c:v>45679</c:v>
                </c:pt>
                <c:pt idx="519">
                  <c:v>45679</c:v>
                </c:pt>
                <c:pt idx="520">
                  <c:v>45679</c:v>
                </c:pt>
                <c:pt idx="521">
                  <c:v>45679</c:v>
                </c:pt>
                <c:pt idx="522">
                  <c:v>45679</c:v>
                </c:pt>
                <c:pt idx="523">
                  <c:v>45679</c:v>
                </c:pt>
                <c:pt idx="524">
                  <c:v>45679</c:v>
                </c:pt>
                <c:pt idx="525">
                  <c:v>45679</c:v>
                </c:pt>
                <c:pt idx="526">
                  <c:v>45679</c:v>
                </c:pt>
                <c:pt idx="527">
                  <c:v>45679</c:v>
                </c:pt>
                <c:pt idx="528">
                  <c:v>45680</c:v>
                </c:pt>
                <c:pt idx="529">
                  <c:v>45680</c:v>
                </c:pt>
                <c:pt idx="530">
                  <c:v>45680</c:v>
                </c:pt>
                <c:pt idx="531">
                  <c:v>45680</c:v>
                </c:pt>
                <c:pt idx="532">
                  <c:v>45680</c:v>
                </c:pt>
                <c:pt idx="533">
                  <c:v>45680</c:v>
                </c:pt>
                <c:pt idx="534">
                  <c:v>45680</c:v>
                </c:pt>
                <c:pt idx="535">
                  <c:v>45680</c:v>
                </c:pt>
                <c:pt idx="536">
                  <c:v>45680</c:v>
                </c:pt>
                <c:pt idx="537">
                  <c:v>45680</c:v>
                </c:pt>
                <c:pt idx="538">
                  <c:v>45680</c:v>
                </c:pt>
                <c:pt idx="539">
                  <c:v>45680</c:v>
                </c:pt>
                <c:pt idx="540">
                  <c:v>45680</c:v>
                </c:pt>
                <c:pt idx="541">
                  <c:v>45680</c:v>
                </c:pt>
                <c:pt idx="542">
                  <c:v>45680</c:v>
                </c:pt>
                <c:pt idx="543">
                  <c:v>45680</c:v>
                </c:pt>
                <c:pt idx="544">
                  <c:v>45680</c:v>
                </c:pt>
                <c:pt idx="545">
                  <c:v>45680</c:v>
                </c:pt>
                <c:pt idx="546">
                  <c:v>45680</c:v>
                </c:pt>
                <c:pt idx="547">
                  <c:v>45680</c:v>
                </c:pt>
                <c:pt idx="548">
                  <c:v>45680</c:v>
                </c:pt>
                <c:pt idx="549">
                  <c:v>45680</c:v>
                </c:pt>
                <c:pt idx="550">
                  <c:v>45680</c:v>
                </c:pt>
                <c:pt idx="551">
                  <c:v>45680</c:v>
                </c:pt>
                <c:pt idx="552">
                  <c:v>45681</c:v>
                </c:pt>
                <c:pt idx="553">
                  <c:v>45681</c:v>
                </c:pt>
                <c:pt idx="554">
                  <c:v>45681</c:v>
                </c:pt>
                <c:pt idx="555">
                  <c:v>45681</c:v>
                </c:pt>
                <c:pt idx="556">
                  <c:v>45681</c:v>
                </c:pt>
                <c:pt idx="557">
                  <c:v>45681</c:v>
                </c:pt>
                <c:pt idx="558">
                  <c:v>45681</c:v>
                </c:pt>
                <c:pt idx="559">
                  <c:v>45681</c:v>
                </c:pt>
                <c:pt idx="560">
                  <c:v>45681</c:v>
                </c:pt>
                <c:pt idx="561">
                  <c:v>45681</c:v>
                </c:pt>
                <c:pt idx="562">
                  <c:v>45681</c:v>
                </c:pt>
                <c:pt idx="563">
                  <c:v>45681</c:v>
                </c:pt>
                <c:pt idx="564">
                  <c:v>45681</c:v>
                </c:pt>
                <c:pt idx="565">
                  <c:v>45681</c:v>
                </c:pt>
                <c:pt idx="566">
                  <c:v>45681</c:v>
                </c:pt>
                <c:pt idx="567">
                  <c:v>45681</c:v>
                </c:pt>
                <c:pt idx="568">
                  <c:v>45681</c:v>
                </c:pt>
                <c:pt idx="569">
                  <c:v>45681</c:v>
                </c:pt>
                <c:pt idx="570">
                  <c:v>45681</c:v>
                </c:pt>
                <c:pt idx="571">
                  <c:v>45681</c:v>
                </c:pt>
                <c:pt idx="572">
                  <c:v>45681</c:v>
                </c:pt>
                <c:pt idx="573">
                  <c:v>45681</c:v>
                </c:pt>
                <c:pt idx="574">
                  <c:v>45681</c:v>
                </c:pt>
                <c:pt idx="575">
                  <c:v>45681</c:v>
                </c:pt>
                <c:pt idx="576">
                  <c:v>45682</c:v>
                </c:pt>
                <c:pt idx="577">
                  <c:v>45682</c:v>
                </c:pt>
                <c:pt idx="578">
                  <c:v>45682</c:v>
                </c:pt>
                <c:pt idx="579">
                  <c:v>45682</c:v>
                </c:pt>
                <c:pt idx="580">
                  <c:v>45682</c:v>
                </c:pt>
                <c:pt idx="581">
                  <c:v>45682</c:v>
                </c:pt>
                <c:pt idx="582">
                  <c:v>45682</c:v>
                </c:pt>
                <c:pt idx="583">
                  <c:v>45682</c:v>
                </c:pt>
                <c:pt idx="584">
                  <c:v>45682</c:v>
                </c:pt>
                <c:pt idx="585">
                  <c:v>45682</c:v>
                </c:pt>
                <c:pt idx="586">
                  <c:v>45682</c:v>
                </c:pt>
                <c:pt idx="587">
                  <c:v>45682</c:v>
                </c:pt>
                <c:pt idx="588">
                  <c:v>45682</c:v>
                </c:pt>
                <c:pt idx="589">
                  <c:v>45682</c:v>
                </c:pt>
                <c:pt idx="590">
                  <c:v>45682</c:v>
                </c:pt>
                <c:pt idx="591">
                  <c:v>45682</c:v>
                </c:pt>
                <c:pt idx="592">
                  <c:v>45682</c:v>
                </c:pt>
                <c:pt idx="593">
                  <c:v>45682</c:v>
                </c:pt>
                <c:pt idx="594">
                  <c:v>45682</c:v>
                </c:pt>
                <c:pt idx="595">
                  <c:v>45682</c:v>
                </c:pt>
                <c:pt idx="596">
                  <c:v>45682</c:v>
                </c:pt>
                <c:pt idx="597">
                  <c:v>45682</c:v>
                </c:pt>
                <c:pt idx="598">
                  <c:v>45682</c:v>
                </c:pt>
                <c:pt idx="599">
                  <c:v>45682</c:v>
                </c:pt>
                <c:pt idx="600">
                  <c:v>45683</c:v>
                </c:pt>
                <c:pt idx="601">
                  <c:v>45683</c:v>
                </c:pt>
                <c:pt idx="602">
                  <c:v>45683</c:v>
                </c:pt>
                <c:pt idx="603">
                  <c:v>45683</c:v>
                </c:pt>
                <c:pt idx="604">
                  <c:v>45683</c:v>
                </c:pt>
                <c:pt idx="605">
                  <c:v>45683</c:v>
                </c:pt>
                <c:pt idx="606">
                  <c:v>45683</c:v>
                </c:pt>
                <c:pt idx="607">
                  <c:v>45683</c:v>
                </c:pt>
                <c:pt idx="608">
                  <c:v>45683</c:v>
                </c:pt>
                <c:pt idx="609">
                  <c:v>45683</c:v>
                </c:pt>
                <c:pt idx="610">
                  <c:v>45683</c:v>
                </c:pt>
                <c:pt idx="611">
                  <c:v>45683</c:v>
                </c:pt>
                <c:pt idx="612">
                  <c:v>45683</c:v>
                </c:pt>
                <c:pt idx="613">
                  <c:v>45683</c:v>
                </c:pt>
                <c:pt idx="614">
                  <c:v>45683</c:v>
                </c:pt>
                <c:pt idx="615">
                  <c:v>45683</c:v>
                </c:pt>
                <c:pt idx="616">
                  <c:v>45683</c:v>
                </c:pt>
                <c:pt idx="617">
                  <c:v>45683</c:v>
                </c:pt>
                <c:pt idx="618">
                  <c:v>45683</c:v>
                </c:pt>
                <c:pt idx="619">
                  <c:v>45683</c:v>
                </c:pt>
                <c:pt idx="620">
                  <c:v>45683</c:v>
                </c:pt>
                <c:pt idx="621">
                  <c:v>45683</c:v>
                </c:pt>
                <c:pt idx="622">
                  <c:v>45683</c:v>
                </c:pt>
                <c:pt idx="623">
                  <c:v>45683</c:v>
                </c:pt>
                <c:pt idx="624">
                  <c:v>45684</c:v>
                </c:pt>
                <c:pt idx="625">
                  <c:v>45684</c:v>
                </c:pt>
                <c:pt idx="626">
                  <c:v>45684</c:v>
                </c:pt>
                <c:pt idx="627">
                  <c:v>45684</c:v>
                </c:pt>
                <c:pt idx="628">
                  <c:v>45684</c:v>
                </c:pt>
                <c:pt idx="629">
                  <c:v>45684</c:v>
                </c:pt>
                <c:pt idx="630">
                  <c:v>45684</c:v>
                </c:pt>
                <c:pt idx="631">
                  <c:v>45684</c:v>
                </c:pt>
                <c:pt idx="632">
                  <c:v>45684</c:v>
                </c:pt>
                <c:pt idx="633">
                  <c:v>45684</c:v>
                </c:pt>
                <c:pt idx="634">
                  <c:v>45684</c:v>
                </c:pt>
                <c:pt idx="635">
                  <c:v>45684</c:v>
                </c:pt>
                <c:pt idx="636">
                  <c:v>45684</c:v>
                </c:pt>
                <c:pt idx="637">
                  <c:v>45684</c:v>
                </c:pt>
                <c:pt idx="638">
                  <c:v>45684</c:v>
                </c:pt>
                <c:pt idx="639">
                  <c:v>45684</c:v>
                </c:pt>
                <c:pt idx="640">
                  <c:v>45684</c:v>
                </c:pt>
                <c:pt idx="641">
                  <c:v>45684</c:v>
                </c:pt>
                <c:pt idx="642">
                  <c:v>45684</c:v>
                </c:pt>
                <c:pt idx="643">
                  <c:v>45684</c:v>
                </c:pt>
                <c:pt idx="644">
                  <c:v>45684</c:v>
                </c:pt>
                <c:pt idx="645">
                  <c:v>45684</c:v>
                </c:pt>
                <c:pt idx="646">
                  <c:v>45684</c:v>
                </c:pt>
                <c:pt idx="647">
                  <c:v>45684</c:v>
                </c:pt>
                <c:pt idx="648">
                  <c:v>45685</c:v>
                </c:pt>
                <c:pt idx="649">
                  <c:v>45685</c:v>
                </c:pt>
                <c:pt idx="650">
                  <c:v>45685</c:v>
                </c:pt>
                <c:pt idx="651">
                  <c:v>45685</c:v>
                </c:pt>
                <c:pt idx="652">
                  <c:v>45685</c:v>
                </c:pt>
                <c:pt idx="653">
                  <c:v>45685</c:v>
                </c:pt>
                <c:pt idx="654">
                  <c:v>45685</c:v>
                </c:pt>
                <c:pt idx="655">
                  <c:v>45685</c:v>
                </c:pt>
                <c:pt idx="656">
                  <c:v>45685</c:v>
                </c:pt>
                <c:pt idx="657">
                  <c:v>45685</c:v>
                </c:pt>
                <c:pt idx="658">
                  <c:v>45685</c:v>
                </c:pt>
                <c:pt idx="659">
                  <c:v>45685</c:v>
                </c:pt>
                <c:pt idx="660">
                  <c:v>45685</c:v>
                </c:pt>
                <c:pt idx="661">
                  <c:v>45685</c:v>
                </c:pt>
                <c:pt idx="662">
                  <c:v>45685</c:v>
                </c:pt>
                <c:pt idx="663">
                  <c:v>45685</c:v>
                </c:pt>
                <c:pt idx="664">
                  <c:v>45685</c:v>
                </c:pt>
                <c:pt idx="665">
                  <c:v>45685</c:v>
                </c:pt>
                <c:pt idx="666">
                  <c:v>45685</c:v>
                </c:pt>
                <c:pt idx="667">
                  <c:v>45685</c:v>
                </c:pt>
                <c:pt idx="668">
                  <c:v>45685</c:v>
                </c:pt>
                <c:pt idx="669">
                  <c:v>45685</c:v>
                </c:pt>
                <c:pt idx="670">
                  <c:v>45685</c:v>
                </c:pt>
                <c:pt idx="671">
                  <c:v>45685</c:v>
                </c:pt>
                <c:pt idx="672">
                  <c:v>45686</c:v>
                </c:pt>
                <c:pt idx="673">
                  <c:v>45686</c:v>
                </c:pt>
                <c:pt idx="674">
                  <c:v>45686</c:v>
                </c:pt>
                <c:pt idx="675">
                  <c:v>45686</c:v>
                </c:pt>
                <c:pt idx="676">
                  <c:v>45686</c:v>
                </c:pt>
                <c:pt idx="677">
                  <c:v>45686</c:v>
                </c:pt>
                <c:pt idx="678">
                  <c:v>45686</c:v>
                </c:pt>
                <c:pt idx="679">
                  <c:v>45686</c:v>
                </c:pt>
                <c:pt idx="680">
                  <c:v>45686</c:v>
                </c:pt>
                <c:pt idx="681">
                  <c:v>45686</c:v>
                </c:pt>
                <c:pt idx="682">
                  <c:v>45686</c:v>
                </c:pt>
                <c:pt idx="683">
                  <c:v>45686</c:v>
                </c:pt>
                <c:pt idx="684">
                  <c:v>45686</c:v>
                </c:pt>
                <c:pt idx="685">
                  <c:v>45686</c:v>
                </c:pt>
                <c:pt idx="686">
                  <c:v>45686</c:v>
                </c:pt>
                <c:pt idx="687">
                  <c:v>45686</c:v>
                </c:pt>
                <c:pt idx="688">
                  <c:v>45686</c:v>
                </c:pt>
                <c:pt idx="689">
                  <c:v>45686</c:v>
                </c:pt>
                <c:pt idx="690">
                  <c:v>45686</c:v>
                </c:pt>
                <c:pt idx="691">
                  <c:v>45686</c:v>
                </c:pt>
                <c:pt idx="692">
                  <c:v>45686</c:v>
                </c:pt>
                <c:pt idx="693">
                  <c:v>45686</c:v>
                </c:pt>
                <c:pt idx="694">
                  <c:v>45686</c:v>
                </c:pt>
                <c:pt idx="695">
                  <c:v>45686</c:v>
                </c:pt>
              </c:numCache>
            </c:numRef>
          </c:cat>
          <c:val>
            <c:numRef>
              <c:f>'HASIL PASUT'!$AD$2:$AD$697</c:f>
              <c:numCache>
                <c:formatCode>General</c:formatCode>
                <c:ptCount val="696"/>
                <c:pt idx="0">
                  <c:v>57.499999999999993</c:v>
                </c:pt>
                <c:pt idx="1">
                  <c:v>36.799999999999997</c:v>
                </c:pt>
                <c:pt idx="2">
                  <c:v>10.4</c:v>
                </c:pt>
                <c:pt idx="3">
                  <c:v>-17.100000000000001</c:v>
                </c:pt>
                <c:pt idx="4">
                  <c:v>-41</c:v>
                </c:pt>
                <c:pt idx="5">
                  <c:v>-57.4</c:v>
                </c:pt>
                <c:pt idx="6">
                  <c:v>-63.7</c:v>
                </c:pt>
                <c:pt idx="7">
                  <c:v>-59.9</c:v>
                </c:pt>
                <c:pt idx="8">
                  <c:v>-47.699999999999996</c:v>
                </c:pt>
                <c:pt idx="9">
                  <c:v>-30.599999999999998</c:v>
                </c:pt>
                <c:pt idx="10">
                  <c:v>-13</c:v>
                </c:pt>
                <c:pt idx="11">
                  <c:v>1.0999999999999999</c:v>
                </c:pt>
                <c:pt idx="12">
                  <c:v>8.7999999999999989</c:v>
                </c:pt>
                <c:pt idx="13">
                  <c:v>9.1</c:v>
                </c:pt>
                <c:pt idx="14">
                  <c:v>3.2</c:v>
                </c:pt>
                <c:pt idx="15">
                  <c:v>-6.1</c:v>
                </c:pt>
                <c:pt idx="16">
                  <c:v>-14.799999999999999</c:v>
                </c:pt>
                <c:pt idx="17">
                  <c:v>-18.8</c:v>
                </c:pt>
                <c:pt idx="18">
                  <c:v>-15.4</c:v>
                </c:pt>
                <c:pt idx="19">
                  <c:v>-3.5999999999999996</c:v>
                </c:pt>
                <c:pt idx="20">
                  <c:v>15.1</c:v>
                </c:pt>
                <c:pt idx="21">
                  <c:v>37.299999999999997</c:v>
                </c:pt>
                <c:pt idx="22">
                  <c:v>58.099999999999994</c:v>
                </c:pt>
                <c:pt idx="23">
                  <c:v>72.3</c:v>
                </c:pt>
                <c:pt idx="24">
                  <c:v>75.7</c:v>
                </c:pt>
                <c:pt idx="25">
                  <c:v>66.5</c:v>
                </c:pt>
                <c:pt idx="26">
                  <c:v>45.300000000000004</c:v>
                </c:pt>
                <c:pt idx="27">
                  <c:v>15.4</c:v>
                </c:pt>
                <c:pt idx="28">
                  <c:v>-17.5</c:v>
                </c:pt>
                <c:pt idx="29">
                  <c:v>-47.4</c:v>
                </c:pt>
                <c:pt idx="30">
                  <c:v>-68.5</c:v>
                </c:pt>
                <c:pt idx="31">
                  <c:v>-77</c:v>
                </c:pt>
                <c:pt idx="32">
                  <c:v>-71.899999999999991</c:v>
                </c:pt>
                <c:pt idx="33">
                  <c:v>-55.300000000000004</c:v>
                </c:pt>
                <c:pt idx="34">
                  <c:v>-31.6</c:v>
                </c:pt>
                <c:pt idx="35">
                  <c:v>-6.9</c:v>
                </c:pt>
                <c:pt idx="36">
                  <c:v>12.9</c:v>
                </c:pt>
                <c:pt idx="37">
                  <c:v>23.7</c:v>
                </c:pt>
                <c:pt idx="38">
                  <c:v>23.5</c:v>
                </c:pt>
                <c:pt idx="39">
                  <c:v>13.700000000000001</c:v>
                </c:pt>
                <c:pt idx="40">
                  <c:v>-1.7000000000000002</c:v>
                </c:pt>
                <c:pt idx="41">
                  <c:v>-17.2</c:v>
                </c:pt>
                <c:pt idx="42">
                  <c:v>-26.8</c:v>
                </c:pt>
                <c:pt idx="43">
                  <c:v>-26.400000000000002</c:v>
                </c:pt>
                <c:pt idx="44">
                  <c:v>-14.399999999999999</c:v>
                </c:pt>
                <c:pt idx="45">
                  <c:v>7.8</c:v>
                </c:pt>
                <c:pt idx="46">
                  <c:v>35.299999999999997</c:v>
                </c:pt>
                <c:pt idx="47">
                  <c:v>61.7</c:v>
                </c:pt>
                <c:pt idx="48">
                  <c:v>80.2</c:v>
                </c:pt>
                <c:pt idx="49">
                  <c:v>85.2</c:v>
                </c:pt>
                <c:pt idx="50">
                  <c:v>74.3</c:v>
                </c:pt>
                <c:pt idx="51">
                  <c:v>48.4</c:v>
                </c:pt>
                <c:pt idx="52">
                  <c:v>12.3</c:v>
                </c:pt>
                <c:pt idx="53">
                  <c:v>-26.900000000000002</c:v>
                </c:pt>
                <c:pt idx="54">
                  <c:v>-61</c:v>
                </c:pt>
                <c:pt idx="55">
                  <c:v>-83.1</c:v>
                </c:pt>
                <c:pt idx="56">
                  <c:v>-88.9</c:v>
                </c:pt>
                <c:pt idx="57">
                  <c:v>-77.900000000000006</c:v>
                </c:pt>
                <c:pt idx="58">
                  <c:v>-53.400000000000006</c:v>
                </c:pt>
                <c:pt idx="59">
                  <c:v>-22</c:v>
                </c:pt>
                <c:pt idx="60">
                  <c:v>8.5</c:v>
                </c:pt>
                <c:pt idx="61">
                  <c:v>30.7</c:v>
                </c:pt>
                <c:pt idx="62">
                  <c:v>39.6</c:v>
                </c:pt>
                <c:pt idx="63">
                  <c:v>34</c:v>
                </c:pt>
                <c:pt idx="64">
                  <c:v>16.8</c:v>
                </c:pt>
                <c:pt idx="65">
                  <c:v>-6.3</c:v>
                </c:pt>
                <c:pt idx="66">
                  <c:v>-27.700000000000003</c:v>
                </c:pt>
                <c:pt idx="67">
                  <c:v>-39.900000000000006</c:v>
                </c:pt>
                <c:pt idx="68">
                  <c:v>-38.299999999999997</c:v>
                </c:pt>
                <c:pt idx="69">
                  <c:v>-21.7</c:v>
                </c:pt>
                <c:pt idx="70">
                  <c:v>6.9</c:v>
                </c:pt>
                <c:pt idx="71">
                  <c:v>40.9</c:v>
                </c:pt>
                <c:pt idx="72">
                  <c:v>71.7</c:v>
                </c:pt>
                <c:pt idx="73">
                  <c:v>91.2</c:v>
                </c:pt>
                <c:pt idx="74">
                  <c:v>93.4</c:v>
                </c:pt>
                <c:pt idx="75">
                  <c:v>76.400000000000006</c:v>
                </c:pt>
                <c:pt idx="76">
                  <c:v>42.9</c:v>
                </c:pt>
                <c:pt idx="77">
                  <c:v>-0.4</c:v>
                </c:pt>
                <c:pt idx="78">
                  <c:v>-44.1</c:v>
                </c:pt>
                <c:pt idx="79">
                  <c:v>-78.8</c:v>
                </c:pt>
                <c:pt idx="80">
                  <c:v>-96.899999999999991</c:v>
                </c:pt>
                <c:pt idx="81">
                  <c:v>-95.1</c:v>
                </c:pt>
                <c:pt idx="82">
                  <c:v>-74.400000000000006</c:v>
                </c:pt>
                <c:pt idx="83">
                  <c:v>-40.699999999999996</c:v>
                </c:pt>
                <c:pt idx="84">
                  <c:v>-2.7</c:v>
                </c:pt>
                <c:pt idx="85">
                  <c:v>30.099999999999998</c:v>
                </c:pt>
                <c:pt idx="86">
                  <c:v>49.7</c:v>
                </c:pt>
                <c:pt idx="87">
                  <c:v>52</c:v>
                </c:pt>
                <c:pt idx="88">
                  <c:v>37.5</c:v>
                </c:pt>
                <c:pt idx="89">
                  <c:v>11.1</c:v>
                </c:pt>
                <c:pt idx="90">
                  <c:v>-18.899999999999999</c:v>
                </c:pt>
                <c:pt idx="91">
                  <c:v>-43.1</c:v>
                </c:pt>
                <c:pt idx="92">
                  <c:v>-53.800000000000004</c:v>
                </c:pt>
                <c:pt idx="93">
                  <c:v>-46.7</c:v>
                </c:pt>
                <c:pt idx="94">
                  <c:v>-22.400000000000002</c:v>
                </c:pt>
                <c:pt idx="95">
                  <c:v>13.700000000000001</c:v>
                </c:pt>
                <c:pt idx="96">
                  <c:v>52.800000000000004</c:v>
                </c:pt>
                <c:pt idx="97">
                  <c:v>84.7</c:v>
                </c:pt>
                <c:pt idx="98">
                  <c:v>100.6</c:v>
                </c:pt>
                <c:pt idx="99">
                  <c:v>95.6</c:v>
                </c:pt>
                <c:pt idx="100">
                  <c:v>69.5</c:v>
                </c:pt>
                <c:pt idx="101">
                  <c:v>27.500000000000004</c:v>
                </c:pt>
                <c:pt idx="102">
                  <c:v>-21.099999999999998</c:v>
                </c:pt>
                <c:pt idx="103">
                  <c:v>-65.5</c:v>
                </c:pt>
                <c:pt idx="104">
                  <c:v>-95.6</c:v>
                </c:pt>
                <c:pt idx="105">
                  <c:v>-104.80000000000001</c:v>
                </c:pt>
                <c:pt idx="106">
                  <c:v>-91.600000000000009</c:v>
                </c:pt>
                <c:pt idx="107">
                  <c:v>-60</c:v>
                </c:pt>
                <c:pt idx="108">
                  <c:v>-18.3</c:v>
                </c:pt>
                <c:pt idx="109">
                  <c:v>22.8</c:v>
                </c:pt>
                <c:pt idx="110">
                  <c:v>53.1</c:v>
                </c:pt>
                <c:pt idx="111">
                  <c:v>65.3</c:v>
                </c:pt>
                <c:pt idx="112">
                  <c:v>57.3</c:v>
                </c:pt>
                <c:pt idx="113">
                  <c:v>32.1</c:v>
                </c:pt>
                <c:pt idx="114">
                  <c:v>-2.5</c:v>
                </c:pt>
                <c:pt idx="115">
                  <c:v>-36.299999999999997</c:v>
                </c:pt>
                <c:pt idx="116">
                  <c:v>-59.199999999999996</c:v>
                </c:pt>
                <c:pt idx="117">
                  <c:v>-64</c:v>
                </c:pt>
                <c:pt idx="118">
                  <c:v>-48.3</c:v>
                </c:pt>
                <c:pt idx="119">
                  <c:v>-15.4</c:v>
                </c:pt>
                <c:pt idx="120">
                  <c:v>26.700000000000003</c:v>
                </c:pt>
                <c:pt idx="121">
                  <c:v>67.300000000000011</c:v>
                </c:pt>
                <c:pt idx="122">
                  <c:v>95.7</c:v>
                </c:pt>
                <c:pt idx="123">
                  <c:v>103.69999999999999</c:v>
                </c:pt>
                <c:pt idx="124">
                  <c:v>88.4</c:v>
                </c:pt>
                <c:pt idx="125">
                  <c:v>52.5</c:v>
                </c:pt>
                <c:pt idx="126">
                  <c:v>4</c:v>
                </c:pt>
                <c:pt idx="127">
                  <c:v>-46</c:v>
                </c:pt>
                <c:pt idx="128">
                  <c:v>-85.8</c:v>
                </c:pt>
                <c:pt idx="129">
                  <c:v>-106.2</c:v>
                </c:pt>
                <c:pt idx="130">
                  <c:v>-102.69999999999999</c:v>
                </c:pt>
                <c:pt idx="131">
                  <c:v>-76.8</c:v>
                </c:pt>
                <c:pt idx="132">
                  <c:v>-35.5</c:v>
                </c:pt>
                <c:pt idx="133">
                  <c:v>10.6</c:v>
                </c:pt>
                <c:pt idx="134">
                  <c:v>49.8</c:v>
                </c:pt>
                <c:pt idx="135">
                  <c:v>72.5</c:v>
                </c:pt>
                <c:pt idx="136">
                  <c:v>73.5</c:v>
                </c:pt>
                <c:pt idx="137">
                  <c:v>53.5</c:v>
                </c:pt>
                <c:pt idx="138">
                  <c:v>18.600000000000001</c:v>
                </c:pt>
                <c:pt idx="139">
                  <c:v>-21.2</c:v>
                </c:pt>
                <c:pt idx="140">
                  <c:v>-54.400000000000006</c:v>
                </c:pt>
                <c:pt idx="141">
                  <c:v>-71.5</c:v>
                </c:pt>
                <c:pt idx="142">
                  <c:v>-67.300000000000011</c:v>
                </c:pt>
                <c:pt idx="143">
                  <c:v>-42.199999999999996</c:v>
                </c:pt>
                <c:pt idx="144">
                  <c:v>-2.1999999999999997</c:v>
                </c:pt>
                <c:pt idx="145">
                  <c:v>42.4</c:v>
                </c:pt>
                <c:pt idx="146">
                  <c:v>79.900000000000006</c:v>
                </c:pt>
                <c:pt idx="147">
                  <c:v>100.2</c:v>
                </c:pt>
                <c:pt idx="148">
                  <c:v>97.3</c:v>
                </c:pt>
                <c:pt idx="149">
                  <c:v>71.099999999999994</c:v>
                </c:pt>
                <c:pt idx="150">
                  <c:v>27.400000000000002</c:v>
                </c:pt>
                <c:pt idx="151">
                  <c:v>-23.5</c:v>
                </c:pt>
                <c:pt idx="152">
                  <c:v>-69.5</c:v>
                </c:pt>
                <c:pt idx="153">
                  <c:v>-99.4</c:v>
                </c:pt>
                <c:pt idx="154">
                  <c:v>-106.3</c:v>
                </c:pt>
                <c:pt idx="155">
                  <c:v>-88.9</c:v>
                </c:pt>
                <c:pt idx="156">
                  <c:v>-51.800000000000004</c:v>
                </c:pt>
                <c:pt idx="157">
                  <c:v>-4.5999999999999996</c:v>
                </c:pt>
                <c:pt idx="158">
                  <c:v>40.6</c:v>
                </c:pt>
                <c:pt idx="159">
                  <c:v>72.599999999999994</c:v>
                </c:pt>
                <c:pt idx="160">
                  <c:v>83.8</c:v>
                </c:pt>
                <c:pt idx="161">
                  <c:v>72</c:v>
                </c:pt>
                <c:pt idx="162">
                  <c:v>40.9</c:v>
                </c:pt>
                <c:pt idx="163">
                  <c:v>-0.4</c:v>
                </c:pt>
                <c:pt idx="164">
                  <c:v>-40.699999999999996</c:v>
                </c:pt>
                <c:pt idx="165">
                  <c:v>-68.7</c:v>
                </c:pt>
                <c:pt idx="166">
                  <c:v>-76.8</c:v>
                </c:pt>
                <c:pt idx="167">
                  <c:v>-62.5</c:v>
                </c:pt>
                <c:pt idx="168">
                  <c:v>-29.4</c:v>
                </c:pt>
                <c:pt idx="169">
                  <c:v>14.099999999999998</c:v>
                </c:pt>
                <c:pt idx="170">
                  <c:v>56.399999999999991</c:v>
                </c:pt>
                <c:pt idx="171">
                  <c:v>86.2</c:v>
                </c:pt>
                <c:pt idx="172">
                  <c:v>95.3</c:v>
                </c:pt>
                <c:pt idx="173">
                  <c:v>80.7</c:v>
                </c:pt>
                <c:pt idx="174">
                  <c:v>45.6</c:v>
                </c:pt>
                <c:pt idx="175">
                  <c:v>-1.6</c:v>
                </c:pt>
                <c:pt idx="176">
                  <c:v>-49.4</c:v>
                </c:pt>
                <c:pt idx="177">
                  <c:v>-85.9</c:v>
                </c:pt>
                <c:pt idx="178">
                  <c:v>-102.2</c:v>
                </c:pt>
                <c:pt idx="179">
                  <c:v>-94.399999999999991</c:v>
                </c:pt>
                <c:pt idx="180">
                  <c:v>-64.400000000000006</c:v>
                </c:pt>
                <c:pt idx="181">
                  <c:v>-20.200000000000003</c:v>
                </c:pt>
                <c:pt idx="182">
                  <c:v>27.3</c:v>
                </c:pt>
                <c:pt idx="183">
                  <c:v>66.2</c:v>
                </c:pt>
                <c:pt idx="184">
                  <c:v>86.9</c:v>
                </c:pt>
                <c:pt idx="185">
                  <c:v>84.7</c:v>
                </c:pt>
                <c:pt idx="186">
                  <c:v>60.9</c:v>
                </c:pt>
                <c:pt idx="187">
                  <c:v>22.3</c:v>
                </c:pt>
                <c:pt idx="188">
                  <c:v>-20.7</c:v>
                </c:pt>
                <c:pt idx="189">
                  <c:v>-56.699999999999996</c:v>
                </c:pt>
                <c:pt idx="190">
                  <c:v>-76</c:v>
                </c:pt>
                <c:pt idx="191">
                  <c:v>-73.8</c:v>
                </c:pt>
                <c:pt idx="192">
                  <c:v>-50.7</c:v>
                </c:pt>
                <c:pt idx="193">
                  <c:v>-13</c:v>
                </c:pt>
                <c:pt idx="194">
                  <c:v>29.2</c:v>
                </c:pt>
                <c:pt idx="195">
                  <c:v>64.5</c:v>
                </c:pt>
                <c:pt idx="196">
                  <c:v>83.3</c:v>
                </c:pt>
                <c:pt idx="197">
                  <c:v>80.400000000000006</c:v>
                </c:pt>
                <c:pt idx="198">
                  <c:v>56.100000000000009</c:v>
                </c:pt>
                <c:pt idx="199">
                  <c:v>16.400000000000002</c:v>
                </c:pt>
                <c:pt idx="200">
                  <c:v>-28.9</c:v>
                </c:pt>
                <c:pt idx="201">
                  <c:v>-68.100000000000009</c:v>
                </c:pt>
                <c:pt idx="202">
                  <c:v>-91.4</c:v>
                </c:pt>
                <c:pt idx="203">
                  <c:v>-92.800000000000011</c:v>
                </c:pt>
                <c:pt idx="204">
                  <c:v>-71.7</c:v>
                </c:pt>
                <c:pt idx="205">
                  <c:v>-33.5</c:v>
                </c:pt>
                <c:pt idx="206">
                  <c:v>12.4</c:v>
                </c:pt>
                <c:pt idx="207">
                  <c:v>54.500000000000007</c:v>
                </c:pt>
                <c:pt idx="208">
                  <c:v>82.6</c:v>
                </c:pt>
                <c:pt idx="209">
                  <c:v>90.100000000000009</c:v>
                </c:pt>
                <c:pt idx="210">
                  <c:v>75.5</c:v>
                </c:pt>
                <c:pt idx="211">
                  <c:v>43.1</c:v>
                </c:pt>
                <c:pt idx="212">
                  <c:v>1.7000000000000002</c:v>
                </c:pt>
                <c:pt idx="213">
                  <c:v>-38</c:v>
                </c:pt>
                <c:pt idx="214">
                  <c:v>-65.7</c:v>
                </c:pt>
                <c:pt idx="215">
                  <c:v>-74.8</c:v>
                </c:pt>
                <c:pt idx="216">
                  <c:v>-63.2</c:v>
                </c:pt>
                <c:pt idx="217">
                  <c:v>-34.699999999999996</c:v>
                </c:pt>
                <c:pt idx="218">
                  <c:v>2.8000000000000003</c:v>
                </c:pt>
                <c:pt idx="219">
                  <c:v>39</c:v>
                </c:pt>
                <c:pt idx="220">
                  <c:v>64</c:v>
                </c:pt>
                <c:pt idx="221">
                  <c:v>70.899999999999991</c:v>
                </c:pt>
                <c:pt idx="222">
                  <c:v>57.8</c:v>
                </c:pt>
                <c:pt idx="223">
                  <c:v>27.900000000000002</c:v>
                </c:pt>
                <c:pt idx="224">
                  <c:v>-11.200000000000001</c:v>
                </c:pt>
                <c:pt idx="225">
                  <c:v>-49.1</c:v>
                </c:pt>
                <c:pt idx="226">
                  <c:v>-76</c:v>
                </c:pt>
                <c:pt idx="227">
                  <c:v>-84.7</c:v>
                </c:pt>
                <c:pt idx="228">
                  <c:v>-72.7</c:v>
                </c:pt>
                <c:pt idx="229">
                  <c:v>-42.5</c:v>
                </c:pt>
                <c:pt idx="230">
                  <c:v>-1.6</c:v>
                </c:pt>
                <c:pt idx="231">
                  <c:v>40.1</c:v>
                </c:pt>
                <c:pt idx="232">
                  <c:v>72.5</c:v>
                </c:pt>
                <c:pt idx="233">
                  <c:v>87.8</c:v>
                </c:pt>
                <c:pt idx="234">
                  <c:v>82.8</c:v>
                </c:pt>
                <c:pt idx="235">
                  <c:v>59.099999999999994</c:v>
                </c:pt>
                <c:pt idx="236">
                  <c:v>23</c:v>
                </c:pt>
                <c:pt idx="237">
                  <c:v>-16.100000000000001</c:v>
                </c:pt>
                <c:pt idx="238">
                  <c:v>-48.4</c:v>
                </c:pt>
                <c:pt idx="239">
                  <c:v>-66.3</c:v>
                </c:pt>
                <c:pt idx="240">
                  <c:v>-66</c:v>
                </c:pt>
                <c:pt idx="241">
                  <c:v>-48.3</c:v>
                </c:pt>
                <c:pt idx="242">
                  <c:v>-19</c:v>
                </c:pt>
                <c:pt idx="243">
                  <c:v>13.700000000000001</c:v>
                </c:pt>
                <c:pt idx="244">
                  <c:v>40.6</c:v>
                </c:pt>
                <c:pt idx="245">
                  <c:v>54.300000000000004</c:v>
                </c:pt>
                <c:pt idx="246">
                  <c:v>51</c:v>
                </c:pt>
                <c:pt idx="247">
                  <c:v>31.6</c:v>
                </c:pt>
                <c:pt idx="248">
                  <c:v>1.3</c:v>
                </c:pt>
                <c:pt idx="249">
                  <c:v>-31.8</c:v>
                </c:pt>
                <c:pt idx="250">
                  <c:v>-58.8</c:v>
                </c:pt>
                <c:pt idx="251">
                  <c:v>-72.099999999999994</c:v>
                </c:pt>
                <c:pt idx="252">
                  <c:v>-67.800000000000011</c:v>
                </c:pt>
                <c:pt idx="253">
                  <c:v>-46.400000000000006</c:v>
                </c:pt>
                <c:pt idx="254">
                  <c:v>-12.7</c:v>
                </c:pt>
                <c:pt idx="255">
                  <c:v>25.3</c:v>
                </c:pt>
                <c:pt idx="256">
                  <c:v>58.599999999999994</c:v>
                </c:pt>
                <c:pt idx="257">
                  <c:v>79.3</c:v>
                </c:pt>
                <c:pt idx="258">
                  <c:v>82.699999999999989</c:v>
                </c:pt>
                <c:pt idx="259">
                  <c:v>68.5</c:v>
                </c:pt>
                <c:pt idx="260">
                  <c:v>40.5</c:v>
                </c:pt>
                <c:pt idx="261">
                  <c:v>5.8000000000000007</c:v>
                </c:pt>
                <c:pt idx="262">
                  <c:v>-27</c:v>
                </c:pt>
                <c:pt idx="263">
                  <c:v>-50.5</c:v>
                </c:pt>
                <c:pt idx="264">
                  <c:v>-59.4</c:v>
                </c:pt>
                <c:pt idx="265">
                  <c:v>-52.800000000000004</c:v>
                </c:pt>
                <c:pt idx="266">
                  <c:v>-33.700000000000003</c:v>
                </c:pt>
                <c:pt idx="267">
                  <c:v>-8</c:v>
                </c:pt>
                <c:pt idx="268">
                  <c:v>16.7</c:v>
                </c:pt>
                <c:pt idx="269">
                  <c:v>33.300000000000004</c:v>
                </c:pt>
                <c:pt idx="270">
                  <c:v>37.299999999999997</c:v>
                </c:pt>
                <c:pt idx="271">
                  <c:v>27.700000000000003</c:v>
                </c:pt>
                <c:pt idx="272">
                  <c:v>7.1</c:v>
                </c:pt>
                <c:pt idx="273">
                  <c:v>-18.600000000000001</c:v>
                </c:pt>
                <c:pt idx="274">
                  <c:v>-42.199999999999996</c:v>
                </c:pt>
                <c:pt idx="275">
                  <c:v>-56.999999999999993</c:v>
                </c:pt>
                <c:pt idx="276">
                  <c:v>-58.3</c:v>
                </c:pt>
                <c:pt idx="277">
                  <c:v>-45</c:v>
                </c:pt>
                <c:pt idx="278">
                  <c:v>-19.7</c:v>
                </c:pt>
                <c:pt idx="279">
                  <c:v>12.1</c:v>
                </c:pt>
                <c:pt idx="280">
                  <c:v>43.1</c:v>
                </c:pt>
                <c:pt idx="281">
                  <c:v>66.2</c:v>
                </c:pt>
                <c:pt idx="282">
                  <c:v>76.2</c:v>
                </c:pt>
                <c:pt idx="283">
                  <c:v>71.2</c:v>
                </c:pt>
                <c:pt idx="284">
                  <c:v>52.7</c:v>
                </c:pt>
                <c:pt idx="285">
                  <c:v>25.4</c:v>
                </c:pt>
                <c:pt idx="286">
                  <c:v>-4.2</c:v>
                </c:pt>
                <c:pt idx="287">
                  <c:v>-29.4</c:v>
                </c:pt>
                <c:pt idx="288">
                  <c:v>-44.9</c:v>
                </c:pt>
                <c:pt idx="289">
                  <c:v>-48.3</c:v>
                </c:pt>
                <c:pt idx="290">
                  <c:v>-40.1</c:v>
                </c:pt>
                <c:pt idx="291">
                  <c:v>-24</c:v>
                </c:pt>
                <c:pt idx="292">
                  <c:v>-5.2</c:v>
                </c:pt>
                <c:pt idx="293">
                  <c:v>10.5</c:v>
                </c:pt>
                <c:pt idx="294">
                  <c:v>18.600000000000001</c:v>
                </c:pt>
                <c:pt idx="295">
                  <c:v>16.8</c:v>
                </c:pt>
                <c:pt idx="296">
                  <c:v>5.8999999999999995</c:v>
                </c:pt>
                <c:pt idx="297">
                  <c:v>-10.9</c:v>
                </c:pt>
                <c:pt idx="298">
                  <c:v>-28.499999999999996</c:v>
                </c:pt>
                <c:pt idx="299">
                  <c:v>-41.6</c:v>
                </c:pt>
                <c:pt idx="300">
                  <c:v>-45.9</c:v>
                </c:pt>
                <c:pt idx="301">
                  <c:v>-39.200000000000003</c:v>
                </c:pt>
                <c:pt idx="302">
                  <c:v>-22.3</c:v>
                </c:pt>
                <c:pt idx="303">
                  <c:v>1.6</c:v>
                </c:pt>
                <c:pt idx="304">
                  <c:v>27.6</c:v>
                </c:pt>
                <c:pt idx="305">
                  <c:v>50.1</c:v>
                </c:pt>
                <c:pt idx="306">
                  <c:v>64.3</c:v>
                </c:pt>
                <c:pt idx="307">
                  <c:v>67.400000000000006</c:v>
                </c:pt>
                <c:pt idx="308">
                  <c:v>58.9</c:v>
                </c:pt>
                <c:pt idx="309">
                  <c:v>41.099999999999994</c:v>
                </c:pt>
                <c:pt idx="310">
                  <c:v>18.099999999999998</c:v>
                </c:pt>
                <c:pt idx="311">
                  <c:v>-5.0999999999999996</c:v>
                </c:pt>
                <c:pt idx="312">
                  <c:v>-23.9</c:v>
                </c:pt>
                <c:pt idx="313">
                  <c:v>-35.199999999999996</c:v>
                </c:pt>
                <c:pt idx="314">
                  <c:v>-37.799999999999997</c:v>
                </c:pt>
                <c:pt idx="315">
                  <c:v>-32.800000000000004</c:v>
                </c:pt>
                <c:pt idx="316">
                  <c:v>-22.900000000000002</c:v>
                </c:pt>
                <c:pt idx="317">
                  <c:v>-11.899999999999999</c:v>
                </c:pt>
                <c:pt idx="318">
                  <c:v>-3.4000000000000004</c:v>
                </c:pt>
                <c:pt idx="319">
                  <c:v>0.1</c:v>
                </c:pt>
                <c:pt idx="320">
                  <c:v>-2.1999999999999997</c:v>
                </c:pt>
                <c:pt idx="321">
                  <c:v>-9.4</c:v>
                </c:pt>
                <c:pt idx="322">
                  <c:v>-18.8</c:v>
                </c:pt>
                <c:pt idx="323">
                  <c:v>-27.400000000000002</c:v>
                </c:pt>
                <c:pt idx="324">
                  <c:v>-31.8</c:v>
                </c:pt>
                <c:pt idx="325">
                  <c:v>-29.799999999999997</c:v>
                </c:pt>
                <c:pt idx="326">
                  <c:v>-20.7</c:v>
                </c:pt>
                <c:pt idx="327">
                  <c:v>-5.4</c:v>
                </c:pt>
                <c:pt idx="328">
                  <c:v>13.3</c:v>
                </c:pt>
                <c:pt idx="329">
                  <c:v>32.300000000000004</c:v>
                </c:pt>
                <c:pt idx="330">
                  <c:v>47.8</c:v>
                </c:pt>
                <c:pt idx="331">
                  <c:v>56.999999999999993</c:v>
                </c:pt>
                <c:pt idx="332">
                  <c:v>58.199999999999996</c:v>
                </c:pt>
                <c:pt idx="333">
                  <c:v>51.4</c:v>
                </c:pt>
                <c:pt idx="334">
                  <c:v>38</c:v>
                </c:pt>
                <c:pt idx="335">
                  <c:v>20.599999999999998</c:v>
                </c:pt>
                <c:pt idx="336">
                  <c:v>2.1999999999999997</c:v>
                </c:pt>
                <c:pt idx="337">
                  <c:v>-14.099999999999998</c:v>
                </c:pt>
                <c:pt idx="338">
                  <c:v>-26.1</c:v>
                </c:pt>
                <c:pt idx="339">
                  <c:v>-32.9</c:v>
                </c:pt>
                <c:pt idx="340">
                  <c:v>-34.300000000000004</c:v>
                </c:pt>
                <c:pt idx="341">
                  <c:v>-31.7</c:v>
                </c:pt>
                <c:pt idx="342">
                  <c:v>-26.700000000000003</c:v>
                </c:pt>
                <c:pt idx="343">
                  <c:v>-21.2</c:v>
                </c:pt>
                <c:pt idx="344">
                  <c:v>-16.900000000000002</c:v>
                </c:pt>
                <c:pt idx="345">
                  <c:v>-14.6</c:v>
                </c:pt>
                <c:pt idx="346">
                  <c:v>-14.399999999999999</c:v>
                </c:pt>
                <c:pt idx="347">
                  <c:v>-15.6</c:v>
                </c:pt>
                <c:pt idx="348">
                  <c:v>-17</c:v>
                </c:pt>
                <c:pt idx="349">
                  <c:v>-16.900000000000002</c:v>
                </c:pt>
                <c:pt idx="350">
                  <c:v>-14.2</c:v>
                </c:pt>
                <c:pt idx="351">
                  <c:v>-8.1</c:v>
                </c:pt>
                <c:pt idx="352">
                  <c:v>1.6</c:v>
                </c:pt>
                <c:pt idx="353">
                  <c:v>13.8</c:v>
                </c:pt>
                <c:pt idx="354">
                  <c:v>27.3</c:v>
                </c:pt>
                <c:pt idx="355">
                  <c:v>39.800000000000004</c:v>
                </c:pt>
                <c:pt idx="356">
                  <c:v>49.3</c:v>
                </c:pt>
                <c:pt idx="357">
                  <c:v>53.900000000000006</c:v>
                </c:pt>
                <c:pt idx="358">
                  <c:v>52.5</c:v>
                </c:pt>
                <c:pt idx="359">
                  <c:v>44.800000000000004</c:v>
                </c:pt>
                <c:pt idx="360">
                  <c:v>31.4</c:v>
                </c:pt>
                <c:pt idx="361">
                  <c:v>14.099999999999998</c:v>
                </c:pt>
                <c:pt idx="362">
                  <c:v>-4.8</c:v>
                </c:pt>
                <c:pt idx="363">
                  <c:v>-22.7</c:v>
                </c:pt>
                <c:pt idx="364">
                  <c:v>-37</c:v>
                </c:pt>
                <c:pt idx="365">
                  <c:v>-45.9</c:v>
                </c:pt>
                <c:pt idx="366">
                  <c:v>-48.6</c:v>
                </c:pt>
                <c:pt idx="367">
                  <c:v>-45.300000000000004</c:v>
                </c:pt>
                <c:pt idx="368">
                  <c:v>-37.299999999999997</c:v>
                </c:pt>
                <c:pt idx="369">
                  <c:v>-26.900000000000002</c:v>
                </c:pt>
                <c:pt idx="370">
                  <c:v>-16.3</c:v>
                </c:pt>
                <c:pt idx="371">
                  <c:v>-7.7</c:v>
                </c:pt>
                <c:pt idx="372">
                  <c:v>-2.6</c:v>
                </c:pt>
                <c:pt idx="373">
                  <c:v>-1</c:v>
                </c:pt>
                <c:pt idx="374">
                  <c:v>-2.2999999999999998</c:v>
                </c:pt>
                <c:pt idx="375">
                  <c:v>-4.5</c:v>
                </c:pt>
                <c:pt idx="376">
                  <c:v>-5.4</c:v>
                </c:pt>
                <c:pt idx="377">
                  <c:v>-2.9000000000000004</c:v>
                </c:pt>
                <c:pt idx="378">
                  <c:v>4.2</c:v>
                </c:pt>
                <c:pt idx="379">
                  <c:v>15.9</c:v>
                </c:pt>
                <c:pt idx="380">
                  <c:v>30.7</c:v>
                </c:pt>
                <c:pt idx="381">
                  <c:v>45.7</c:v>
                </c:pt>
                <c:pt idx="382">
                  <c:v>57.599999999999994</c:v>
                </c:pt>
                <c:pt idx="383">
                  <c:v>62.9</c:v>
                </c:pt>
                <c:pt idx="384">
                  <c:v>59.4</c:v>
                </c:pt>
                <c:pt idx="385">
                  <c:v>46.300000000000004</c:v>
                </c:pt>
                <c:pt idx="386">
                  <c:v>25</c:v>
                </c:pt>
                <c:pt idx="387">
                  <c:v>-1.3</c:v>
                </c:pt>
                <c:pt idx="388">
                  <c:v>-28.199999999999996</c:v>
                </c:pt>
                <c:pt idx="389">
                  <c:v>-50.9</c:v>
                </c:pt>
                <c:pt idx="390">
                  <c:v>-65.3</c:v>
                </c:pt>
                <c:pt idx="391">
                  <c:v>-68.899999999999991</c:v>
                </c:pt>
                <c:pt idx="392">
                  <c:v>-61.7</c:v>
                </c:pt>
                <c:pt idx="393">
                  <c:v>-45.9</c:v>
                </c:pt>
                <c:pt idx="394">
                  <c:v>-25.6</c:v>
                </c:pt>
                <c:pt idx="395">
                  <c:v>-5.6000000000000005</c:v>
                </c:pt>
                <c:pt idx="396">
                  <c:v>9.5</c:v>
                </c:pt>
                <c:pt idx="397">
                  <c:v>16.7</c:v>
                </c:pt>
                <c:pt idx="398">
                  <c:v>15.299999999999999</c:v>
                </c:pt>
                <c:pt idx="399">
                  <c:v>7.1</c:v>
                </c:pt>
                <c:pt idx="400">
                  <c:v>-4.3</c:v>
                </c:pt>
                <c:pt idx="401">
                  <c:v>-14.000000000000002</c:v>
                </c:pt>
                <c:pt idx="402">
                  <c:v>-17.599999999999998</c:v>
                </c:pt>
                <c:pt idx="403">
                  <c:v>-12</c:v>
                </c:pt>
                <c:pt idx="404">
                  <c:v>2.9000000000000004</c:v>
                </c:pt>
                <c:pt idx="405">
                  <c:v>24.8</c:v>
                </c:pt>
                <c:pt idx="406">
                  <c:v>49</c:v>
                </c:pt>
                <c:pt idx="407">
                  <c:v>69.3</c:v>
                </c:pt>
                <c:pt idx="408">
                  <c:v>80.100000000000009</c:v>
                </c:pt>
                <c:pt idx="409">
                  <c:v>77.2</c:v>
                </c:pt>
                <c:pt idx="410">
                  <c:v>59.599999999999994</c:v>
                </c:pt>
                <c:pt idx="411">
                  <c:v>29.799999999999997</c:v>
                </c:pt>
                <c:pt idx="412">
                  <c:v>-7.0000000000000009</c:v>
                </c:pt>
                <c:pt idx="413">
                  <c:v>-43.5</c:v>
                </c:pt>
                <c:pt idx="414">
                  <c:v>-72.3</c:v>
                </c:pt>
                <c:pt idx="415">
                  <c:v>-87.5</c:v>
                </c:pt>
                <c:pt idx="416">
                  <c:v>-86.4</c:v>
                </c:pt>
                <c:pt idx="417">
                  <c:v>-69.8</c:v>
                </c:pt>
                <c:pt idx="418">
                  <c:v>-42.4</c:v>
                </c:pt>
                <c:pt idx="419">
                  <c:v>-11.1</c:v>
                </c:pt>
                <c:pt idx="420">
                  <c:v>16.400000000000002</c:v>
                </c:pt>
                <c:pt idx="421">
                  <c:v>33.700000000000003</c:v>
                </c:pt>
                <c:pt idx="422">
                  <c:v>37.200000000000003</c:v>
                </c:pt>
                <c:pt idx="423">
                  <c:v>27.200000000000003</c:v>
                </c:pt>
                <c:pt idx="424">
                  <c:v>7.6</c:v>
                </c:pt>
                <c:pt idx="425">
                  <c:v>-14.899999999999999</c:v>
                </c:pt>
                <c:pt idx="426">
                  <c:v>-32.5</c:v>
                </c:pt>
                <c:pt idx="427">
                  <c:v>-38.800000000000004</c:v>
                </c:pt>
                <c:pt idx="428">
                  <c:v>-30.3</c:v>
                </c:pt>
                <c:pt idx="429">
                  <c:v>-7.5</c:v>
                </c:pt>
                <c:pt idx="430">
                  <c:v>24.8</c:v>
                </c:pt>
                <c:pt idx="431">
                  <c:v>59.099999999999994</c:v>
                </c:pt>
                <c:pt idx="432">
                  <c:v>86.4</c:v>
                </c:pt>
                <c:pt idx="433">
                  <c:v>98.9</c:v>
                </c:pt>
                <c:pt idx="434">
                  <c:v>92</c:v>
                </c:pt>
                <c:pt idx="435">
                  <c:v>65.7</c:v>
                </c:pt>
                <c:pt idx="436">
                  <c:v>24.7</c:v>
                </c:pt>
                <c:pt idx="437">
                  <c:v>-22.6</c:v>
                </c:pt>
                <c:pt idx="438">
                  <c:v>-66</c:v>
                </c:pt>
                <c:pt idx="439">
                  <c:v>-96</c:v>
                </c:pt>
                <c:pt idx="440">
                  <c:v>-106.2</c:v>
                </c:pt>
                <c:pt idx="441">
                  <c:v>-94.8</c:v>
                </c:pt>
                <c:pt idx="442">
                  <c:v>-65.2</c:v>
                </c:pt>
                <c:pt idx="443">
                  <c:v>-25.2</c:v>
                </c:pt>
                <c:pt idx="444">
                  <c:v>15.2</c:v>
                </c:pt>
                <c:pt idx="445">
                  <c:v>45.800000000000004</c:v>
                </c:pt>
                <c:pt idx="446">
                  <c:v>59.599999999999994</c:v>
                </c:pt>
                <c:pt idx="447">
                  <c:v>53.7</c:v>
                </c:pt>
                <c:pt idx="448">
                  <c:v>30.8</c:v>
                </c:pt>
                <c:pt idx="449">
                  <c:v>-1.9</c:v>
                </c:pt>
                <c:pt idx="450">
                  <c:v>-34.5</c:v>
                </c:pt>
                <c:pt idx="451">
                  <c:v>-56.8</c:v>
                </c:pt>
                <c:pt idx="452">
                  <c:v>-61.5</c:v>
                </c:pt>
                <c:pt idx="453">
                  <c:v>-45.800000000000004</c:v>
                </c:pt>
                <c:pt idx="454">
                  <c:v>-12.3</c:v>
                </c:pt>
                <c:pt idx="455">
                  <c:v>31</c:v>
                </c:pt>
                <c:pt idx="456">
                  <c:v>73.5</c:v>
                </c:pt>
                <c:pt idx="457">
                  <c:v>103.8</c:v>
                </c:pt>
                <c:pt idx="458">
                  <c:v>113.39999999999999</c:v>
                </c:pt>
                <c:pt idx="459">
                  <c:v>98.4</c:v>
                </c:pt>
                <c:pt idx="460">
                  <c:v>61.1</c:v>
                </c:pt>
                <c:pt idx="461">
                  <c:v>9.3000000000000007</c:v>
                </c:pt>
                <c:pt idx="462">
                  <c:v>-45.5</c:v>
                </c:pt>
                <c:pt idx="463">
                  <c:v>-90.600000000000009</c:v>
                </c:pt>
                <c:pt idx="464">
                  <c:v>-115.7</c:v>
                </c:pt>
                <c:pt idx="465">
                  <c:v>-115.3</c:v>
                </c:pt>
                <c:pt idx="466">
                  <c:v>-89.9</c:v>
                </c:pt>
                <c:pt idx="467">
                  <c:v>-46.5</c:v>
                </c:pt>
                <c:pt idx="468">
                  <c:v>4</c:v>
                </c:pt>
                <c:pt idx="469">
                  <c:v>48.699999999999996</c:v>
                </c:pt>
                <c:pt idx="470">
                  <c:v>76.599999999999994</c:v>
                </c:pt>
                <c:pt idx="471">
                  <c:v>81.100000000000009</c:v>
                </c:pt>
                <c:pt idx="472">
                  <c:v>61.8</c:v>
                </c:pt>
                <c:pt idx="473">
                  <c:v>24.6</c:v>
                </c:pt>
                <c:pt idx="474">
                  <c:v>-20</c:v>
                </c:pt>
                <c:pt idx="475">
                  <c:v>-59.099999999999994</c:v>
                </c:pt>
                <c:pt idx="476">
                  <c:v>-81.599999999999994</c:v>
                </c:pt>
                <c:pt idx="477">
                  <c:v>-80.400000000000006</c:v>
                </c:pt>
                <c:pt idx="478">
                  <c:v>-54.800000000000004</c:v>
                </c:pt>
                <c:pt idx="479">
                  <c:v>-10.5</c:v>
                </c:pt>
                <c:pt idx="480">
                  <c:v>41.5</c:v>
                </c:pt>
                <c:pt idx="481">
                  <c:v>87.8</c:v>
                </c:pt>
                <c:pt idx="482">
                  <c:v>116.19999999999999</c:v>
                </c:pt>
                <c:pt idx="483">
                  <c:v>118.5</c:v>
                </c:pt>
                <c:pt idx="484">
                  <c:v>93</c:v>
                </c:pt>
                <c:pt idx="485">
                  <c:v>45.2</c:v>
                </c:pt>
                <c:pt idx="486">
                  <c:v>-14.099999999999998</c:v>
                </c:pt>
                <c:pt idx="487">
                  <c:v>-70.7</c:v>
                </c:pt>
                <c:pt idx="488">
                  <c:v>-111.00000000000001</c:v>
                </c:pt>
                <c:pt idx="489">
                  <c:v>-125.49999999999999</c:v>
                </c:pt>
                <c:pt idx="490">
                  <c:v>-110.80000000000001</c:v>
                </c:pt>
                <c:pt idx="491">
                  <c:v>-71</c:v>
                </c:pt>
                <c:pt idx="492">
                  <c:v>-16.100000000000001</c:v>
                </c:pt>
                <c:pt idx="493">
                  <c:v>39.800000000000004</c:v>
                </c:pt>
                <c:pt idx="494">
                  <c:v>82.8</c:v>
                </c:pt>
                <c:pt idx="495">
                  <c:v>102.2</c:v>
                </c:pt>
                <c:pt idx="496">
                  <c:v>93.600000000000009</c:v>
                </c:pt>
                <c:pt idx="497">
                  <c:v>59.699999999999996</c:v>
                </c:pt>
                <c:pt idx="498">
                  <c:v>9.9</c:v>
                </c:pt>
                <c:pt idx="499">
                  <c:v>-42.5</c:v>
                </c:pt>
                <c:pt idx="500">
                  <c:v>-83.1</c:v>
                </c:pt>
                <c:pt idx="501">
                  <c:v>-101.1</c:v>
                </c:pt>
                <c:pt idx="502">
                  <c:v>-91.2</c:v>
                </c:pt>
                <c:pt idx="503">
                  <c:v>-55.500000000000007</c:v>
                </c:pt>
                <c:pt idx="504">
                  <c:v>-3</c:v>
                </c:pt>
                <c:pt idx="505">
                  <c:v>52.800000000000004</c:v>
                </c:pt>
                <c:pt idx="506">
                  <c:v>97.5</c:v>
                </c:pt>
                <c:pt idx="507">
                  <c:v>119.10000000000001</c:v>
                </c:pt>
                <c:pt idx="508">
                  <c:v>111.4</c:v>
                </c:pt>
                <c:pt idx="509">
                  <c:v>75.900000000000006</c:v>
                </c:pt>
                <c:pt idx="510">
                  <c:v>20.9</c:v>
                </c:pt>
                <c:pt idx="511">
                  <c:v>-40.1</c:v>
                </c:pt>
                <c:pt idx="512">
                  <c:v>-92</c:v>
                </c:pt>
                <c:pt idx="513">
                  <c:v>-121.8</c:v>
                </c:pt>
                <c:pt idx="514">
                  <c:v>-122</c:v>
                </c:pt>
                <c:pt idx="515">
                  <c:v>-92.5</c:v>
                </c:pt>
                <c:pt idx="516">
                  <c:v>-40.9</c:v>
                </c:pt>
                <c:pt idx="517">
                  <c:v>20.100000000000001</c:v>
                </c:pt>
                <c:pt idx="518">
                  <c:v>75</c:v>
                </c:pt>
                <c:pt idx="519">
                  <c:v>110.3</c:v>
                </c:pt>
                <c:pt idx="520">
                  <c:v>117.30000000000001</c:v>
                </c:pt>
                <c:pt idx="521">
                  <c:v>94.5</c:v>
                </c:pt>
                <c:pt idx="522">
                  <c:v>48.1</c:v>
                </c:pt>
                <c:pt idx="523">
                  <c:v>-9.7000000000000011</c:v>
                </c:pt>
                <c:pt idx="524">
                  <c:v>-64</c:v>
                </c:pt>
                <c:pt idx="525">
                  <c:v>-100.89999999999999</c:v>
                </c:pt>
                <c:pt idx="526">
                  <c:v>-111.00000000000001</c:v>
                </c:pt>
                <c:pt idx="527">
                  <c:v>-91.9</c:v>
                </c:pt>
                <c:pt idx="528">
                  <c:v>-48.699999999999996</c:v>
                </c:pt>
                <c:pt idx="529">
                  <c:v>7.1</c:v>
                </c:pt>
                <c:pt idx="530">
                  <c:v>61</c:v>
                </c:pt>
                <c:pt idx="531">
                  <c:v>98.7</c:v>
                </c:pt>
                <c:pt idx="532">
                  <c:v>110.4</c:v>
                </c:pt>
                <c:pt idx="533">
                  <c:v>92.800000000000011</c:v>
                </c:pt>
                <c:pt idx="534">
                  <c:v>50.2</c:v>
                </c:pt>
                <c:pt idx="535">
                  <c:v>-6.6000000000000005</c:v>
                </c:pt>
                <c:pt idx="536">
                  <c:v>-62.8</c:v>
                </c:pt>
                <c:pt idx="537">
                  <c:v>-104.1</c:v>
                </c:pt>
                <c:pt idx="538">
                  <c:v>-119.7</c:v>
                </c:pt>
                <c:pt idx="539">
                  <c:v>-105.1</c:v>
                </c:pt>
                <c:pt idx="540">
                  <c:v>-63.800000000000004</c:v>
                </c:pt>
                <c:pt idx="541">
                  <c:v>-5.8000000000000007</c:v>
                </c:pt>
                <c:pt idx="542">
                  <c:v>54.6</c:v>
                </c:pt>
                <c:pt idx="543">
                  <c:v>102.3</c:v>
                </c:pt>
                <c:pt idx="544">
                  <c:v>125.69999999999999</c:v>
                </c:pt>
                <c:pt idx="545">
                  <c:v>119.19999999999999</c:v>
                </c:pt>
                <c:pt idx="546">
                  <c:v>84.5</c:v>
                </c:pt>
                <c:pt idx="547">
                  <c:v>30.7</c:v>
                </c:pt>
                <c:pt idx="548">
                  <c:v>-28.799999999999997</c:v>
                </c:pt>
                <c:pt idx="549">
                  <c:v>-79.2</c:v>
                </c:pt>
                <c:pt idx="550">
                  <c:v>-108.2</c:v>
                </c:pt>
                <c:pt idx="551">
                  <c:v>-109.4</c:v>
                </c:pt>
                <c:pt idx="552">
                  <c:v>-83.2</c:v>
                </c:pt>
                <c:pt idx="553">
                  <c:v>-37.200000000000003</c:v>
                </c:pt>
                <c:pt idx="554">
                  <c:v>16.100000000000001</c:v>
                </c:pt>
                <c:pt idx="555">
                  <c:v>62.5</c:v>
                </c:pt>
                <c:pt idx="556">
                  <c:v>89.8</c:v>
                </c:pt>
                <c:pt idx="557">
                  <c:v>90.9</c:v>
                </c:pt>
                <c:pt idx="558">
                  <c:v>65.900000000000006</c:v>
                </c:pt>
                <c:pt idx="559">
                  <c:v>21.3</c:v>
                </c:pt>
                <c:pt idx="560">
                  <c:v>-30.9</c:v>
                </c:pt>
                <c:pt idx="561">
                  <c:v>-76.8</c:v>
                </c:pt>
                <c:pt idx="562">
                  <c:v>-103.89999999999999</c:v>
                </c:pt>
                <c:pt idx="563">
                  <c:v>-104.69999999999999</c:v>
                </c:pt>
                <c:pt idx="564">
                  <c:v>-78.3</c:v>
                </c:pt>
                <c:pt idx="565">
                  <c:v>-30.599999999999998</c:v>
                </c:pt>
                <c:pt idx="566">
                  <c:v>26.8</c:v>
                </c:pt>
                <c:pt idx="567">
                  <c:v>80.100000000000009</c:v>
                </c:pt>
                <c:pt idx="568">
                  <c:v>116.3</c:v>
                </c:pt>
                <c:pt idx="569">
                  <c:v>126.6</c:v>
                </c:pt>
                <c:pt idx="570">
                  <c:v>108.80000000000001</c:v>
                </c:pt>
                <c:pt idx="571">
                  <c:v>67.400000000000006</c:v>
                </c:pt>
                <c:pt idx="572">
                  <c:v>12.7</c:v>
                </c:pt>
                <c:pt idx="573">
                  <c:v>-42.1</c:v>
                </c:pt>
                <c:pt idx="574">
                  <c:v>-84</c:v>
                </c:pt>
                <c:pt idx="575">
                  <c:v>-103.60000000000001</c:v>
                </c:pt>
                <c:pt idx="576">
                  <c:v>-97.3</c:v>
                </c:pt>
                <c:pt idx="577">
                  <c:v>-68.300000000000011</c:v>
                </c:pt>
                <c:pt idx="578">
                  <c:v>-25.1</c:v>
                </c:pt>
                <c:pt idx="579">
                  <c:v>20.200000000000003</c:v>
                </c:pt>
                <c:pt idx="580">
                  <c:v>55.400000000000006</c:v>
                </c:pt>
                <c:pt idx="581">
                  <c:v>71.3</c:v>
                </c:pt>
                <c:pt idx="582">
                  <c:v>64.2</c:v>
                </c:pt>
                <c:pt idx="583">
                  <c:v>36.299999999999997</c:v>
                </c:pt>
                <c:pt idx="584">
                  <c:v>-4.5</c:v>
                </c:pt>
                <c:pt idx="585">
                  <c:v>-46.800000000000004</c:v>
                </c:pt>
                <c:pt idx="586">
                  <c:v>-78.8</c:v>
                </c:pt>
                <c:pt idx="587">
                  <c:v>-91.4</c:v>
                </c:pt>
                <c:pt idx="588">
                  <c:v>-80.400000000000006</c:v>
                </c:pt>
                <c:pt idx="589">
                  <c:v>-47.5</c:v>
                </c:pt>
                <c:pt idx="590">
                  <c:v>-0.3</c:v>
                </c:pt>
                <c:pt idx="591">
                  <c:v>50.2</c:v>
                </c:pt>
                <c:pt idx="592">
                  <c:v>92</c:v>
                </c:pt>
                <c:pt idx="593">
                  <c:v>115.3</c:v>
                </c:pt>
                <c:pt idx="594">
                  <c:v>114.6</c:v>
                </c:pt>
                <c:pt idx="595">
                  <c:v>90.4</c:v>
                </c:pt>
                <c:pt idx="596">
                  <c:v>48.6</c:v>
                </c:pt>
                <c:pt idx="597">
                  <c:v>-0.6</c:v>
                </c:pt>
                <c:pt idx="598">
                  <c:v>-46</c:v>
                </c:pt>
                <c:pt idx="599">
                  <c:v>-77.400000000000006</c:v>
                </c:pt>
                <c:pt idx="600">
                  <c:v>-88.7</c:v>
                </c:pt>
                <c:pt idx="601">
                  <c:v>-78.8</c:v>
                </c:pt>
                <c:pt idx="602">
                  <c:v>-52.1</c:v>
                </c:pt>
                <c:pt idx="603">
                  <c:v>-16.900000000000002</c:v>
                </c:pt>
                <c:pt idx="604">
                  <c:v>16.900000000000002</c:v>
                </c:pt>
                <c:pt idx="605">
                  <c:v>40</c:v>
                </c:pt>
                <c:pt idx="606">
                  <c:v>46.6</c:v>
                </c:pt>
                <c:pt idx="607">
                  <c:v>35.4</c:v>
                </c:pt>
                <c:pt idx="608">
                  <c:v>10.199999999999999</c:v>
                </c:pt>
                <c:pt idx="609">
                  <c:v>-21.7</c:v>
                </c:pt>
                <c:pt idx="610">
                  <c:v>-50.9</c:v>
                </c:pt>
                <c:pt idx="611">
                  <c:v>-68.899999999999991</c:v>
                </c:pt>
                <c:pt idx="612">
                  <c:v>-69.8</c:v>
                </c:pt>
                <c:pt idx="613">
                  <c:v>-52.300000000000004</c:v>
                </c:pt>
                <c:pt idx="614">
                  <c:v>-19.600000000000001</c:v>
                </c:pt>
                <c:pt idx="615">
                  <c:v>21</c:v>
                </c:pt>
                <c:pt idx="616">
                  <c:v>60.3</c:v>
                </c:pt>
                <c:pt idx="617">
                  <c:v>89.3</c:v>
                </c:pt>
                <c:pt idx="618">
                  <c:v>101.6</c:v>
                </c:pt>
                <c:pt idx="619">
                  <c:v>94.6</c:v>
                </c:pt>
                <c:pt idx="620">
                  <c:v>70.099999999999994</c:v>
                </c:pt>
                <c:pt idx="621">
                  <c:v>34.1</c:v>
                </c:pt>
                <c:pt idx="622">
                  <c:v>-5.3</c:v>
                </c:pt>
                <c:pt idx="623">
                  <c:v>-39.5</c:v>
                </c:pt>
                <c:pt idx="624">
                  <c:v>-61.6</c:v>
                </c:pt>
                <c:pt idx="625">
                  <c:v>-68.2</c:v>
                </c:pt>
                <c:pt idx="626">
                  <c:v>-59.699999999999996</c:v>
                </c:pt>
                <c:pt idx="627">
                  <c:v>-40.1</c:v>
                </c:pt>
                <c:pt idx="628">
                  <c:v>-15.9</c:v>
                </c:pt>
                <c:pt idx="629">
                  <c:v>5.7</c:v>
                </c:pt>
                <c:pt idx="630">
                  <c:v>18.899999999999999</c:v>
                </c:pt>
                <c:pt idx="631">
                  <c:v>20.5</c:v>
                </c:pt>
                <c:pt idx="632">
                  <c:v>10.7</c:v>
                </c:pt>
                <c:pt idx="633">
                  <c:v>-7.0000000000000009</c:v>
                </c:pt>
                <c:pt idx="634">
                  <c:v>-27.1</c:v>
                </c:pt>
                <c:pt idx="635">
                  <c:v>-43.2</c:v>
                </c:pt>
                <c:pt idx="636">
                  <c:v>-50</c:v>
                </c:pt>
                <c:pt idx="637">
                  <c:v>-44.5</c:v>
                </c:pt>
                <c:pt idx="638">
                  <c:v>-26.900000000000002</c:v>
                </c:pt>
                <c:pt idx="639">
                  <c:v>-0.3</c:v>
                </c:pt>
                <c:pt idx="640">
                  <c:v>29.599999999999998</c:v>
                </c:pt>
                <c:pt idx="641">
                  <c:v>56.599999999999994</c:v>
                </c:pt>
                <c:pt idx="642">
                  <c:v>75</c:v>
                </c:pt>
                <c:pt idx="643">
                  <c:v>80.900000000000006</c:v>
                </c:pt>
                <c:pt idx="644">
                  <c:v>73.400000000000006</c:v>
                </c:pt>
                <c:pt idx="645">
                  <c:v>54.300000000000004</c:v>
                </c:pt>
                <c:pt idx="646">
                  <c:v>27.900000000000002</c:v>
                </c:pt>
                <c:pt idx="647">
                  <c:v>-0.3</c:v>
                </c:pt>
                <c:pt idx="648">
                  <c:v>-24.8</c:v>
                </c:pt>
                <c:pt idx="649">
                  <c:v>-41.5</c:v>
                </c:pt>
                <c:pt idx="650">
                  <c:v>-48.4</c:v>
                </c:pt>
                <c:pt idx="651">
                  <c:v>-45.800000000000004</c:v>
                </c:pt>
                <c:pt idx="652">
                  <c:v>-36.199999999999996</c:v>
                </c:pt>
                <c:pt idx="653">
                  <c:v>-23.3</c:v>
                </c:pt>
                <c:pt idx="654">
                  <c:v>-11.3</c:v>
                </c:pt>
                <c:pt idx="655">
                  <c:v>-3.4000000000000004</c:v>
                </c:pt>
                <c:pt idx="656">
                  <c:v>-1.2</c:v>
                </c:pt>
                <c:pt idx="657">
                  <c:v>-4.8</c:v>
                </c:pt>
                <c:pt idx="658">
                  <c:v>-12.2</c:v>
                </c:pt>
                <c:pt idx="659">
                  <c:v>-20.599999999999998</c:v>
                </c:pt>
                <c:pt idx="660">
                  <c:v>-26.5</c:v>
                </c:pt>
                <c:pt idx="661">
                  <c:v>-27.500000000000004</c:v>
                </c:pt>
                <c:pt idx="662">
                  <c:v>-21.8</c:v>
                </c:pt>
                <c:pt idx="663">
                  <c:v>-9.8000000000000007</c:v>
                </c:pt>
                <c:pt idx="664">
                  <c:v>6.9</c:v>
                </c:pt>
                <c:pt idx="665">
                  <c:v>25.5</c:v>
                </c:pt>
                <c:pt idx="666">
                  <c:v>42.6</c:v>
                </c:pt>
                <c:pt idx="667">
                  <c:v>54.900000000000006</c:v>
                </c:pt>
                <c:pt idx="668">
                  <c:v>60.199999999999996</c:v>
                </c:pt>
                <c:pt idx="669">
                  <c:v>57.499999999999993</c:v>
                </c:pt>
                <c:pt idx="670">
                  <c:v>47.3</c:v>
                </c:pt>
                <c:pt idx="671">
                  <c:v>31.3</c:v>
                </c:pt>
                <c:pt idx="672">
                  <c:v>12.2</c:v>
                </c:pt>
                <c:pt idx="673">
                  <c:v>-7.0000000000000009</c:v>
                </c:pt>
                <c:pt idx="674">
                  <c:v>-23.599999999999998</c:v>
                </c:pt>
                <c:pt idx="675">
                  <c:v>-35.4</c:v>
                </c:pt>
                <c:pt idx="676">
                  <c:v>-41.4</c:v>
                </c:pt>
                <c:pt idx="677">
                  <c:v>-41.699999999999996</c:v>
                </c:pt>
                <c:pt idx="678">
                  <c:v>-37.200000000000003</c:v>
                </c:pt>
                <c:pt idx="679">
                  <c:v>-29.799999999999997</c:v>
                </c:pt>
                <c:pt idx="680">
                  <c:v>-21.2</c:v>
                </c:pt>
                <c:pt idx="681">
                  <c:v>-13.5</c:v>
                </c:pt>
                <c:pt idx="682">
                  <c:v>-8</c:v>
                </c:pt>
                <c:pt idx="683">
                  <c:v>-5.2</c:v>
                </c:pt>
                <c:pt idx="684">
                  <c:v>-4.9000000000000004</c:v>
                </c:pt>
                <c:pt idx="685">
                  <c:v>-6.1</c:v>
                </c:pt>
                <c:pt idx="686">
                  <c:v>-7.5</c:v>
                </c:pt>
                <c:pt idx="687">
                  <c:v>-7.3999999999999995</c:v>
                </c:pt>
                <c:pt idx="688">
                  <c:v>-4.3999999999999995</c:v>
                </c:pt>
                <c:pt idx="689">
                  <c:v>2</c:v>
                </c:pt>
                <c:pt idx="690">
                  <c:v>11.799999999999999</c:v>
                </c:pt>
                <c:pt idx="691">
                  <c:v>23.799999999999997</c:v>
                </c:pt>
                <c:pt idx="692">
                  <c:v>36</c:v>
                </c:pt>
                <c:pt idx="693">
                  <c:v>46</c:v>
                </c:pt>
                <c:pt idx="694">
                  <c:v>51.300000000000004</c:v>
                </c:pt>
                <c:pt idx="695">
                  <c:v>50.3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8E-42CE-B0C7-FC28410AC1E4}"/>
            </c:ext>
          </c:extLst>
        </c:ser>
        <c:ser>
          <c:idx val="1"/>
          <c:order val="2"/>
          <c:tx>
            <c:v>MHWL</c:v>
          </c:tx>
          <c:marker>
            <c:symbol val="none"/>
          </c:marker>
          <c:cat>
            <c:numRef>
              <c:f>'HASIL PASUT'!$AB$2:$AB$697</c:f>
              <c:numCache>
                <c:formatCode>m/d/yyyy</c:formatCode>
                <c:ptCount val="696"/>
                <c:pt idx="0">
                  <c:v>45658</c:v>
                </c:pt>
                <c:pt idx="1">
                  <c:v>45658</c:v>
                </c:pt>
                <c:pt idx="2">
                  <c:v>45658</c:v>
                </c:pt>
                <c:pt idx="3">
                  <c:v>45658</c:v>
                </c:pt>
                <c:pt idx="4">
                  <c:v>45658</c:v>
                </c:pt>
                <c:pt idx="5">
                  <c:v>45658</c:v>
                </c:pt>
                <c:pt idx="6">
                  <c:v>45658</c:v>
                </c:pt>
                <c:pt idx="7">
                  <c:v>45658</c:v>
                </c:pt>
                <c:pt idx="8">
                  <c:v>45658</c:v>
                </c:pt>
                <c:pt idx="9">
                  <c:v>45658</c:v>
                </c:pt>
                <c:pt idx="10">
                  <c:v>45658</c:v>
                </c:pt>
                <c:pt idx="11">
                  <c:v>45658</c:v>
                </c:pt>
                <c:pt idx="12">
                  <c:v>45658</c:v>
                </c:pt>
                <c:pt idx="13">
                  <c:v>45658</c:v>
                </c:pt>
                <c:pt idx="14">
                  <c:v>45658</c:v>
                </c:pt>
                <c:pt idx="15">
                  <c:v>45658</c:v>
                </c:pt>
                <c:pt idx="16">
                  <c:v>45658</c:v>
                </c:pt>
                <c:pt idx="17">
                  <c:v>45658</c:v>
                </c:pt>
                <c:pt idx="18">
                  <c:v>45658</c:v>
                </c:pt>
                <c:pt idx="19">
                  <c:v>45658</c:v>
                </c:pt>
                <c:pt idx="20">
                  <c:v>45658</c:v>
                </c:pt>
                <c:pt idx="21">
                  <c:v>45658</c:v>
                </c:pt>
                <c:pt idx="22">
                  <c:v>45658</c:v>
                </c:pt>
                <c:pt idx="23">
                  <c:v>45658</c:v>
                </c:pt>
                <c:pt idx="24">
                  <c:v>45659</c:v>
                </c:pt>
                <c:pt idx="25">
                  <c:v>45659</c:v>
                </c:pt>
                <c:pt idx="26">
                  <c:v>45659</c:v>
                </c:pt>
                <c:pt idx="27">
                  <c:v>45659</c:v>
                </c:pt>
                <c:pt idx="28">
                  <c:v>45659</c:v>
                </c:pt>
                <c:pt idx="29">
                  <c:v>45659</c:v>
                </c:pt>
                <c:pt idx="30">
                  <c:v>45659</c:v>
                </c:pt>
                <c:pt idx="31">
                  <c:v>45659</c:v>
                </c:pt>
                <c:pt idx="32">
                  <c:v>45659</c:v>
                </c:pt>
                <c:pt idx="33">
                  <c:v>45659</c:v>
                </c:pt>
                <c:pt idx="34">
                  <c:v>45659</c:v>
                </c:pt>
                <c:pt idx="35">
                  <c:v>45659</c:v>
                </c:pt>
                <c:pt idx="36">
                  <c:v>45659</c:v>
                </c:pt>
                <c:pt idx="37">
                  <c:v>45659</c:v>
                </c:pt>
                <c:pt idx="38">
                  <c:v>45659</c:v>
                </c:pt>
                <c:pt idx="39">
                  <c:v>45659</c:v>
                </c:pt>
                <c:pt idx="40">
                  <c:v>45659</c:v>
                </c:pt>
                <c:pt idx="41">
                  <c:v>45659</c:v>
                </c:pt>
                <c:pt idx="42">
                  <c:v>45659</c:v>
                </c:pt>
                <c:pt idx="43">
                  <c:v>45659</c:v>
                </c:pt>
                <c:pt idx="44">
                  <c:v>45659</c:v>
                </c:pt>
                <c:pt idx="45">
                  <c:v>45659</c:v>
                </c:pt>
                <c:pt idx="46">
                  <c:v>45659</c:v>
                </c:pt>
                <c:pt idx="47">
                  <c:v>45659</c:v>
                </c:pt>
                <c:pt idx="48">
                  <c:v>45660</c:v>
                </c:pt>
                <c:pt idx="49">
                  <c:v>45660</c:v>
                </c:pt>
                <c:pt idx="50">
                  <c:v>45660</c:v>
                </c:pt>
                <c:pt idx="51">
                  <c:v>45660</c:v>
                </c:pt>
                <c:pt idx="52">
                  <c:v>45660</c:v>
                </c:pt>
                <c:pt idx="53">
                  <c:v>45660</c:v>
                </c:pt>
                <c:pt idx="54">
                  <c:v>45660</c:v>
                </c:pt>
                <c:pt idx="55">
                  <c:v>45660</c:v>
                </c:pt>
                <c:pt idx="56">
                  <c:v>45660</c:v>
                </c:pt>
                <c:pt idx="57">
                  <c:v>45660</c:v>
                </c:pt>
                <c:pt idx="58">
                  <c:v>45660</c:v>
                </c:pt>
                <c:pt idx="59">
                  <c:v>45660</c:v>
                </c:pt>
                <c:pt idx="60">
                  <c:v>45660</c:v>
                </c:pt>
                <c:pt idx="61">
                  <c:v>45660</c:v>
                </c:pt>
                <c:pt idx="62">
                  <c:v>45660</c:v>
                </c:pt>
                <c:pt idx="63">
                  <c:v>45660</c:v>
                </c:pt>
                <c:pt idx="64">
                  <c:v>45660</c:v>
                </c:pt>
                <c:pt idx="65">
                  <c:v>45660</c:v>
                </c:pt>
                <c:pt idx="66">
                  <c:v>45660</c:v>
                </c:pt>
                <c:pt idx="67">
                  <c:v>45660</c:v>
                </c:pt>
                <c:pt idx="68">
                  <c:v>45660</c:v>
                </c:pt>
                <c:pt idx="69">
                  <c:v>45660</c:v>
                </c:pt>
                <c:pt idx="70">
                  <c:v>45660</c:v>
                </c:pt>
                <c:pt idx="71">
                  <c:v>45660</c:v>
                </c:pt>
                <c:pt idx="72">
                  <c:v>45661</c:v>
                </c:pt>
                <c:pt idx="73">
                  <c:v>45661</c:v>
                </c:pt>
                <c:pt idx="74">
                  <c:v>45661</c:v>
                </c:pt>
                <c:pt idx="75">
                  <c:v>45661</c:v>
                </c:pt>
                <c:pt idx="76">
                  <c:v>45661</c:v>
                </c:pt>
                <c:pt idx="77">
                  <c:v>45661</c:v>
                </c:pt>
                <c:pt idx="78">
                  <c:v>45661</c:v>
                </c:pt>
                <c:pt idx="79">
                  <c:v>45661</c:v>
                </c:pt>
                <c:pt idx="80">
                  <c:v>45661</c:v>
                </c:pt>
                <c:pt idx="81">
                  <c:v>45661</c:v>
                </c:pt>
                <c:pt idx="82">
                  <c:v>45661</c:v>
                </c:pt>
                <c:pt idx="83">
                  <c:v>45661</c:v>
                </c:pt>
                <c:pt idx="84">
                  <c:v>45661</c:v>
                </c:pt>
                <c:pt idx="85">
                  <c:v>45661</c:v>
                </c:pt>
                <c:pt idx="86">
                  <c:v>45661</c:v>
                </c:pt>
                <c:pt idx="87">
                  <c:v>45661</c:v>
                </c:pt>
                <c:pt idx="88">
                  <c:v>45661</c:v>
                </c:pt>
                <c:pt idx="89">
                  <c:v>45661</c:v>
                </c:pt>
                <c:pt idx="90">
                  <c:v>45661</c:v>
                </c:pt>
                <c:pt idx="91">
                  <c:v>45661</c:v>
                </c:pt>
                <c:pt idx="92">
                  <c:v>45661</c:v>
                </c:pt>
                <c:pt idx="93">
                  <c:v>45661</c:v>
                </c:pt>
                <c:pt idx="94">
                  <c:v>45661</c:v>
                </c:pt>
                <c:pt idx="95">
                  <c:v>45661</c:v>
                </c:pt>
                <c:pt idx="96">
                  <c:v>45662</c:v>
                </c:pt>
                <c:pt idx="97">
                  <c:v>45662</c:v>
                </c:pt>
                <c:pt idx="98">
                  <c:v>45662</c:v>
                </c:pt>
                <c:pt idx="99">
                  <c:v>45662</c:v>
                </c:pt>
                <c:pt idx="100">
                  <c:v>45662</c:v>
                </c:pt>
                <c:pt idx="101">
                  <c:v>45662</c:v>
                </c:pt>
                <c:pt idx="102">
                  <c:v>45662</c:v>
                </c:pt>
                <c:pt idx="103">
                  <c:v>45662</c:v>
                </c:pt>
                <c:pt idx="104">
                  <c:v>45662</c:v>
                </c:pt>
                <c:pt idx="105">
                  <c:v>45662</c:v>
                </c:pt>
                <c:pt idx="106">
                  <c:v>45662</c:v>
                </c:pt>
                <c:pt idx="107">
                  <c:v>45662</c:v>
                </c:pt>
                <c:pt idx="108">
                  <c:v>45662</c:v>
                </c:pt>
                <c:pt idx="109">
                  <c:v>45662</c:v>
                </c:pt>
                <c:pt idx="110">
                  <c:v>45662</c:v>
                </c:pt>
                <c:pt idx="111">
                  <c:v>45662</c:v>
                </c:pt>
                <c:pt idx="112">
                  <c:v>45662</c:v>
                </c:pt>
                <c:pt idx="113">
                  <c:v>45662</c:v>
                </c:pt>
                <c:pt idx="114">
                  <c:v>45662</c:v>
                </c:pt>
                <c:pt idx="115">
                  <c:v>45662</c:v>
                </c:pt>
                <c:pt idx="116">
                  <c:v>45662</c:v>
                </c:pt>
                <c:pt idx="117">
                  <c:v>45662</c:v>
                </c:pt>
                <c:pt idx="118">
                  <c:v>45662</c:v>
                </c:pt>
                <c:pt idx="119">
                  <c:v>45662</c:v>
                </c:pt>
                <c:pt idx="120">
                  <c:v>45663</c:v>
                </c:pt>
                <c:pt idx="121">
                  <c:v>45663</c:v>
                </c:pt>
                <c:pt idx="122">
                  <c:v>45663</c:v>
                </c:pt>
                <c:pt idx="123">
                  <c:v>45663</c:v>
                </c:pt>
                <c:pt idx="124">
                  <c:v>45663</c:v>
                </c:pt>
                <c:pt idx="125">
                  <c:v>45663</c:v>
                </c:pt>
                <c:pt idx="126">
                  <c:v>45663</c:v>
                </c:pt>
                <c:pt idx="127">
                  <c:v>45663</c:v>
                </c:pt>
                <c:pt idx="128">
                  <c:v>45663</c:v>
                </c:pt>
                <c:pt idx="129">
                  <c:v>45663</c:v>
                </c:pt>
                <c:pt idx="130">
                  <c:v>45663</c:v>
                </c:pt>
                <c:pt idx="131">
                  <c:v>45663</c:v>
                </c:pt>
                <c:pt idx="132">
                  <c:v>45663</c:v>
                </c:pt>
                <c:pt idx="133">
                  <c:v>45663</c:v>
                </c:pt>
                <c:pt idx="134">
                  <c:v>45663</c:v>
                </c:pt>
                <c:pt idx="135">
                  <c:v>45663</c:v>
                </c:pt>
                <c:pt idx="136">
                  <c:v>45663</c:v>
                </c:pt>
                <c:pt idx="137">
                  <c:v>45663</c:v>
                </c:pt>
                <c:pt idx="138">
                  <c:v>45663</c:v>
                </c:pt>
                <c:pt idx="139">
                  <c:v>45663</c:v>
                </c:pt>
                <c:pt idx="140">
                  <c:v>45663</c:v>
                </c:pt>
                <c:pt idx="141">
                  <c:v>45663</c:v>
                </c:pt>
                <c:pt idx="142">
                  <c:v>45663</c:v>
                </c:pt>
                <c:pt idx="143">
                  <c:v>45663</c:v>
                </c:pt>
                <c:pt idx="144">
                  <c:v>45664</c:v>
                </c:pt>
                <c:pt idx="145">
                  <c:v>45664</c:v>
                </c:pt>
                <c:pt idx="146">
                  <c:v>45664</c:v>
                </c:pt>
                <c:pt idx="147">
                  <c:v>45664</c:v>
                </c:pt>
                <c:pt idx="148">
                  <c:v>45664</c:v>
                </c:pt>
                <c:pt idx="149">
                  <c:v>45664</c:v>
                </c:pt>
                <c:pt idx="150">
                  <c:v>45664</c:v>
                </c:pt>
                <c:pt idx="151">
                  <c:v>45664</c:v>
                </c:pt>
                <c:pt idx="152">
                  <c:v>45664</c:v>
                </c:pt>
                <c:pt idx="153">
                  <c:v>45664</c:v>
                </c:pt>
                <c:pt idx="154">
                  <c:v>45664</c:v>
                </c:pt>
                <c:pt idx="155">
                  <c:v>45664</c:v>
                </c:pt>
                <c:pt idx="156">
                  <c:v>45664</c:v>
                </c:pt>
                <c:pt idx="157">
                  <c:v>45664</c:v>
                </c:pt>
                <c:pt idx="158">
                  <c:v>45664</c:v>
                </c:pt>
                <c:pt idx="159">
                  <c:v>45664</c:v>
                </c:pt>
                <c:pt idx="160">
                  <c:v>45664</c:v>
                </c:pt>
                <c:pt idx="161">
                  <c:v>45664</c:v>
                </c:pt>
                <c:pt idx="162">
                  <c:v>45664</c:v>
                </c:pt>
                <c:pt idx="163">
                  <c:v>45664</c:v>
                </c:pt>
                <c:pt idx="164">
                  <c:v>45664</c:v>
                </c:pt>
                <c:pt idx="165">
                  <c:v>45664</c:v>
                </c:pt>
                <c:pt idx="166">
                  <c:v>45664</c:v>
                </c:pt>
                <c:pt idx="167">
                  <c:v>45664</c:v>
                </c:pt>
                <c:pt idx="168">
                  <c:v>45665</c:v>
                </c:pt>
                <c:pt idx="169">
                  <c:v>45665</c:v>
                </c:pt>
                <c:pt idx="170">
                  <c:v>45665</c:v>
                </c:pt>
                <c:pt idx="171">
                  <c:v>45665</c:v>
                </c:pt>
                <c:pt idx="172">
                  <c:v>45665</c:v>
                </c:pt>
                <c:pt idx="173">
                  <c:v>45665</c:v>
                </c:pt>
                <c:pt idx="174">
                  <c:v>45665</c:v>
                </c:pt>
                <c:pt idx="175">
                  <c:v>45665</c:v>
                </c:pt>
                <c:pt idx="176">
                  <c:v>45665</c:v>
                </c:pt>
                <c:pt idx="177">
                  <c:v>45665</c:v>
                </c:pt>
                <c:pt idx="178">
                  <c:v>45665</c:v>
                </c:pt>
                <c:pt idx="179">
                  <c:v>45665</c:v>
                </c:pt>
                <c:pt idx="180">
                  <c:v>45665</c:v>
                </c:pt>
                <c:pt idx="181">
                  <c:v>45665</c:v>
                </c:pt>
                <c:pt idx="182">
                  <c:v>45665</c:v>
                </c:pt>
                <c:pt idx="183">
                  <c:v>45665</c:v>
                </c:pt>
                <c:pt idx="184">
                  <c:v>45665</c:v>
                </c:pt>
                <c:pt idx="185">
                  <c:v>45665</c:v>
                </c:pt>
                <c:pt idx="186">
                  <c:v>45665</c:v>
                </c:pt>
                <c:pt idx="187">
                  <c:v>45665</c:v>
                </c:pt>
                <c:pt idx="188">
                  <c:v>45665</c:v>
                </c:pt>
                <c:pt idx="189">
                  <c:v>45665</c:v>
                </c:pt>
                <c:pt idx="190">
                  <c:v>45665</c:v>
                </c:pt>
                <c:pt idx="191">
                  <c:v>45665</c:v>
                </c:pt>
                <c:pt idx="192">
                  <c:v>45666</c:v>
                </c:pt>
                <c:pt idx="193">
                  <c:v>45666</c:v>
                </c:pt>
                <c:pt idx="194">
                  <c:v>45666</c:v>
                </c:pt>
                <c:pt idx="195">
                  <c:v>45666</c:v>
                </c:pt>
                <c:pt idx="196">
                  <c:v>45666</c:v>
                </c:pt>
                <c:pt idx="197">
                  <c:v>45666</c:v>
                </c:pt>
                <c:pt idx="198">
                  <c:v>45666</c:v>
                </c:pt>
                <c:pt idx="199">
                  <c:v>45666</c:v>
                </c:pt>
                <c:pt idx="200">
                  <c:v>45666</c:v>
                </c:pt>
                <c:pt idx="201">
                  <c:v>45666</c:v>
                </c:pt>
                <c:pt idx="202">
                  <c:v>45666</c:v>
                </c:pt>
                <c:pt idx="203">
                  <c:v>45666</c:v>
                </c:pt>
                <c:pt idx="204">
                  <c:v>45666</c:v>
                </c:pt>
                <c:pt idx="205">
                  <c:v>45666</c:v>
                </c:pt>
                <c:pt idx="206">
                  <c:v>45666</c:v>
                </c:pt>
                <c:pt idx="207">
                  <c:v>45666</c:v>
                </c:pt>
                <c:pt idx="208">
                  <c:v>45666</c:v>
                </c:pt>
                <c:pt idx="209">
                  <c:v>45666</c:v>
                </c:pt>
                <c:pt idx="210">
                  <c:v>45666</c:v>
                </c:pt>
                <c:pt idx="211">
                  <c:v>45666</c:v>
                </c:pt>
                <c:pt idx="212">
                  <c:v>45666</c:v>
                </c:pt>
                <c:pt idx="213">
                  <c:v>45666</c:v>
                </c:pt>
                <c:pt idx="214">
                  <c:v>45666</c:v>
                </c:pt>
                <c:pt idx="215">
                  <c:v>45666</c:v>
                </c:pt>
                <c:pt idx="216">
                  <c:v>45667</c:v>
                </c:pt>
                <c:pt idx="217">
                  <c:v>45667</c:v>
                </c:pt>
                <c:pt idx="218">
                  <c:v>45667</c:v>
                </c:pt>
                <c:pt idx="219">
                  <c:v>45667</c:v>
                </c:pt>
                <c:pt idx="220">
                  <c:v>45667</c:v>
                </c:pt>
                <c:pt idx="221">
                  <c:v>45667</c:v>
                </c:pt>
                <c:pt idx="222">
                  <c:v>45667</c:v>
                </c:pt>
                <c:pt idx="223">
                  <c:v>45667</c:v>
                </c:pt>
                <c:pt idx="224">
                  <c:v>45667</c:v>
                </c:pt>
                <c:pt idx="225">
                  <c:v>45667</c:v>
                </c:pt>
                <c:pt idx="226">
                  <c:v>45667</c:v>
                </c:pt>
                <c:pt idx="227">
                  <c:v>45667</c:v>
                </c:pt>
                <c:pt idx="228">
                  <c:v>45667</c:v>
                </c:pt>
                <c:pt idx="229">
                  <c:v>45667</c:v>
                </c:pt>
                <c:pt idx="230">
                  <c:v>45667</c:v>
                </c:pt>
                <c:pt idx="231">
                  <c:v>45667</c:v>
                </c:pt>
                <c:pt idx="232">
                  <c:v>45667</c:v>
                </c:pt>
                <c:pt idx="233">
                  <c:v>45667</c:v>
                </c:pt>
                <c:pt idx="234">
                  <c:v>45667</c:v>
                </c:pt>
                <c:pt idx="235">
                  <c:v>45667</c:v>
                </c:pt>
                <c:pt idx="236">
                  <c:v>45667</c:v>
                </c:pt>
                <c:pt idx="237">
                  <c:v>45667</c:v>
                </c:pt>
                <c:pt idx="238">
                  <c:v>45667</c:v>
                </c:pt>
                <c:pt idx="239">
                  <c:v>45667</c:v>
                </c:pt>
                <c:pt idx="240">
                  <c:v>45668</c:v>
                </c:pt>
                <c:pt idx="241">
                  <c:v>45668</c:v>
                </c:pt>
                <c:pt idx="242">
                  <c:v>45668</c:v>
                </c:pt>
                <c:pt idx="243">
                  <c:v>45668</c:v>
                </c:pt>
                <c:pt idx="244">
                  <c:v>45668</c:v>
                </c:pt>
                <c:pt idx="245">
                  <c:v>45668</c:v>
                </c:pt>
                <c:pt idx="246">
                  <c:v>45668</c:v>
                </c:pt>
                <c:pt idx="247">
                  <c:v>45668</c:v>
                </c:pt>
                <c:pt idx="248">
                  <c:v>45668</c:v>
                </c:pt>
                <c:pt idx="249">
                  <c:v>45668</c:v>
                </c:pt>
                <c:pt idx="250">
                  <c:v>45668</c:v>
                </c:pt>
                <c:pt idx="251">
                  <c:v>45668</c:v>
                </c:pt>
                <c:pt idx="252">
                  <c:v>45668</c:v>
                </c:pt>
                <c:pt idx="253">
                  <c:v>45668</c:v>
                </c:pt>
                <c:pt idx="254">
                  <c:v>45668</c:v>
                </c:pt>
                <c:pt idx="255">
                  <c:v>45668</c:v>
                </c:pt>
                <c:pt idx="256">
                  <c:v>45668</c:v>
                </c:pt>
                <c:pt idx="257">
                  <c:v>45668</c:v>
                </c:pt>
                <c:pt idx="258">
                  <c:v>45668</c:v>
                </c:pt>
                <c:pt idx="259">
                  <c:v>45668</c:v>
                </c:pt>
                <c:pt idx="260">
                  <c:v>45668</c:v>
                </c:pt>
                <c:pt idx="261">
                  <c:v>45668</c:v>
                </c:pt>
                <c:pt idx="262">
                  <c:v>45668</c:v>
                </c:pt>
                <c:pt idx="263">
                  <c:v>45668</c:v>
                </c:pt>
                <c:pt idx="264">
                  <c:v>45669</c:v>
                </c:pt>
                <c:pt idx="265">
                  <c:v>45669</c:v>
                </c:pt>
                <c:pt idx="266">
                  <c:v>45669</c:v>
                </c:pt>
                <c:pt idx="267">
                  <c:v>45669</c:v>
                </c:pt>
                <c:pt idx="268">
                  <c:v>45669</c:v>
                </c:pt>
                <c:pt idx="269">
                  <c:v>45669</c:v>
                </c:pt>
                <c:pt idx="270">
                  <c:v>45669</c:v>
                </c:pt>
                <c:pt idx="271">
                  <c:v>45669</c:v>
                </c:pt>
                <c:pt idx="272">
                  <c:v>45669</c:v>
                </c:pt>
                <c:pt idx="273">
                  <c:v>45669</c:v>
                </c:pt>
                <c:pt idx="274">
                  <c:v>45669</c:v>
                </c:pt>
                <c:pt idx="275">
                  <c:v>45669</c:v>
                </c:pt>
                <c:pt idx="276">
                  <c:v>45669</c:v>
                </c:pt>
                <c:pt idx="277">
                  <c:v>45669</c:v>
                </c:pt>
                <c:pt idx="278">
                  <c:v>45669</c:v>
                </c:pt>
                <c:pt idx="279">
                  <c:v>45669</c:v>
                </c:pt>
                <c:pt idx="280">
                  <c:v>45669</c:v>
                </c:pt>
                <c:pt idx="281">
                  <c:v>45669</c:v>
                </c:pt>
                <c:pt idx="282">
                  <c:v>45669</c:v>
                </c:pt>
                <c:pt idx="283">
                  <c:v>45669</c:v>
                </c:pt>
                <c:pt idx="284">
                  <c:v>45669</c:v>
                </c:pt>
                <c:pt idx="285">
                  <c:v>45669</c:v>
                </c:pt>
                <c:pt idx="286">
                  <c:v>45669</c:v>
                </c:pt>
                <c:pt idx="287">
                  <c:v>45669</c:v>
                </c:pt>
                <c:pt idx="288">
                  <c:v>45670</c:v>
                </c:pt>
                <c:pt idx="289">
                  <c:v>45670</c:v>
                </c:pt>
                <c:pt idx="290">
                  <c:v>45670</c:v>
                </c:pt>
                <c:pt idx="291">
                  <c:v>45670</c:v>
                </c:pt>
                <c:pt idx="292">
                  <c:v>45670</c:v>
                </c:pt>
                <c:pt idx="293">
                  <c:v>45670</c:v>
                </c:pt>
                <c:pt idx="294">
                  <c:v>45670</c:v>
                </c:pt>
                <c:pt idx="295">
                  <c:v>45670</c:v>
                </c:pt>
                <c:pt idx="296">
                  <c:v>45670</c:v>
                </c:pt>
                <c:pt idx="297">
                  <c:v>45670</c:v>
                </c:pt>
                <c:pt idx="298">
                  <c:v>45670</c:v>
                </c:pt>
                <c:pt idx="299">
                  <c:v>45670</c:v>
                </c:pt>
                <c:pt idx="300">
                  <c:v>45670</c:v>
                </c:pt>
                <c:pt idx="301">
                  <c:v>45670</c:v>
                </c:pt>
                <c:pt idx="302">
                  <c:v>45670</c:v>
                </c:pt>
                <c:pt idx="303">
                  <c:v>45670</c:v>
                </c:pt>
                <c:pt idx="304">
                  <c:v>45670</c:v>
                </c:pt>
                <c:pt idx="305">
                  <c:v>45670</c:v>
                </c:pt>
                <c:pt idx="306">
                  <c:v>45670</c:v>
                </c:pt>
                <c:pt idx="307">
                  <c:v>45670</c:v>
                </c:pt>
                <c:pt idx="308">
                  <c:v>45670</c:v>
                </c:pt>
                <c:pt idx="309">
                  <c:v>45670</c:v>
                </c:pt>
                <c:pt idx="310">
                  <c:v>45670</c:v>
                </c:pt>
                <c:pt idx="311">
                  <c:v>45670</c:v>
                </c:pt>
                <c:pt idx="312">
                  <c:v>45671</c:v>
                </c:pt>
                <c:pt idx="313">
                  <c:v>45671</c:v>
                </c:pt>
                <c:pt idx="314">
                  <c:v>45671</c:v>
                </c:pt>
                <c:pt idx="315">
                  <c:v>45671</c:v>
                </c:pt>
                <c:pt idx="316">
                  <c:v>45671</c:v>
                </c:pt>
                <c:pt idx="317">
                  <c:v>45671</c:v>
                </c:pt>
                <c:pt idx="318">
                  <c:v>45671</c:v>
                </c:pt>
                <c:pt idx="319">
                  <c:v>45671</c:v>
                </c:pt>
                <c:pt idx="320">
                  <c:v>45671</c:v>
                </c:pt>
                <c:pt idx="321">
                  <c:v>45671</c:v>
                </c:pt>
                <c:pt idx="322">
                  <c:v>45671</c:v>
                </c:pt>
                <c:pt idx="323">
                  <c:v>45671</c:v>
                </c:pt>
                <c:pt idx="324">
                  <c:v>45671</c:v>
                </c:pt>
                <c:pt idx="325">
                  <c:v>45671</c:v>
                </c:pt>
                <c:pt idx="326">
                  <c:v>45671</c:v>
                </c:pt>
                <c:pt idx="327">
                  <c:v>45671</c:v>
                </c:pt>
                <c:pt idx="328">
                  <c:v>45671</c:v>
                </c:pt>
                <c:pt idx="329">
                  <c:v>45671</c:v>
                </c:pt>
                <c:pt idx="330">
                  <c:v>45671</c:v>
                </c:pt>
                <c:pt idx="331">
                  <c:v>45671</c:v>
                </c:pt>
                <c:pt idx="332">
                  <c:v>45671</c:v>
                </c:pt>
                <c:pt idx="333">
                  <c:v>45671</c:v>
                </c:pt>
                <c:pt idx="334">
                  <c:v>45671</c:v>
                </c:pt>
                <c:pt idx="335">
                  <c:v>45671</c:v>
                </c:pt>
                <c:pt idx="336">
                  <c:v>45672</c:v>
                </c:pt>
                <c:pt idx="337">
                  <c:v>45672</c:v>
                </c:pt>
                <c:pt idx="338">
                  <c:v>45672</c:v>
                </c:pt>
                <c:pt idx="339">
                  <c:v>45672</c:v>
                </c:pt>
                <c:pt idx="340">
                  <c:v>45672</c:v>
                </c:pt>
                <c:pt idx="341">
                  <c:v>45672</c:v>
                </c:pt>
                <c:pt idx="342">
                  <c:v>45672</c:v>
                </c:pt>
                <c:pt idx="343">
                  <c:v>45672</c:v>
                </c:pt>
                <c:pt idx="344">
                  <c:v>45672</c:v>
                </c:pt>
                <c:pt idx="345">
                  <c:v>45672</c:v>
                </c:pt>
                <c:pt idx="346">
                  <c:v>45672</c:v>
                </c:pt>
                <c:pt idx="347">
                  <c:v>45672</c:v>
                </c:pt>
                <c:pt idx="348">
                  <c:v>45672</c:v>
                </c:pt>
                <c:pt idx="349">
                  <c:v>45672</c:v>
                </c:pt>
                <c:pt idx="350">
                  <c:v>45672</c:v>
                </c:pt>
                <c:pt idx="351">
                  <c:v>45672</c:v>
                </c:pt>
                <c:pt idx="352">
                  <c:v>45672</c:v>
                </c:pt>
                <c:pt idx="353">
                  <c:v>45672</c:v>
                </c:pt>
                <c:pt idx="354">
                  <c:v>45672</c:v>
                </c:pt>
                <c:pt idx="355">
                  <c:v>45672</c:v>
                </c:pt>
                <c:pt idx="356">
                  <c:v>45672</c:v>
                </c:pt>
                <c:pt idx="357">
                  <c:v>45672</c:v>
                </c:pt>
                <c:pt idx="358">
                  <c:v>45672</c:v>
                </c:pt>
                <c:pt idx="359">
                  <c:v>45672</c:v>
                </c:pt>
                <c:pt idx="360">
                  <c:v>45673</c:v>
                </c:pt>
                <c:pt idx="361">
                  <c:v>45673</c:v>
                </c:pt>
                <c:pt idx="362">
                  <c:v>45673</c:v>
                </c:pt>
                <c:pt idx="363">
                  <c:v>45673</c:v>
                </c:pt>
                <c:pt idx="364">
                  <c:v>45673</c:v>
                </c:pt>
                <c:pt idx="365">
                  <c:v>45673</c:v>
                </c:pt>
                <c:pt idx="366">
                  <c:v>45673</c:v>
                </c:pt>
                <c:pt idx="367">
                  <c:v>45673</c:v>
                </c:pt>
                <c:pt idx="368">
                  <c:v>45673</c:v>
                </c:pt>
                <c:pt idx="369">
                  <c:v>45673</c:v>
                </c:pt>
                <c:pt idx="370">
                  <c:v>45673</c:v>
                </c:pt>
                <c:pt idx="371">
                  <c:v>45673</c:v>
                </c:pt>
                <c:pt idx="372">
                  <c:v>45673</c:v>
                </c:pt>
                <c:pt idx="373">
                  <c:v>45673</c:v>
                </c:pt>
                <c:pt idx="374">
                  <c:v>45673</c:v>
                </c:pt>
                <c:pt idx="375">
                  <c:v>45673</c:v>
                </c:pt>
                <c:pt idx="376">
                  <c:v>45673</c:v>
                </c:pt>
                <c:pt idx="377">
                  <c:v>45673</c:v>
                </c:pt>
                <c:pt idx="378">
                  <c:v>45673</c:v>
                </c:pt>
                <c:pt idx="379">
                  <c:v>45673</c:v>
                </c:pt>
                <c:pt idx="380">
                  <c:v>45673</c:v>
                </c:pt>
                <c:pt idx="381">
                  <c:v>45673</c:v>
                </c:pt>
                <c:pt idx="382">
                  <c:v>45673</c:v>
                </c:pt>
                <c:pt idx="383">
                  <c:v>45673</c:v>
                </c:pt>
                <c:pt idx="384">
                  <c:v>45674</c:v>
                </c:pt>
                <c:pt idx="385">
                  <c:v>45674</c:v>
                </c:pt>
                <c:pt idx="386">
                  <c:v>45674</c:v>
                </c:pt>
                <c:pt idx="387">
                  <c:v>45674</c:v>
                </c:pt>
                <c:pt idx="388">
                  <c:v>45674</c:v>
                </c:pt>
                <c:pt idx="389">
                  <c:v>45674</c:v>
                </c:pt>
                <c:pt idx="390">
                  <c:v>45674</c:v>
                </c:pt>
                <c:pt idx="391">
                  <c:v>45674</c:v>
                </c:pt>
                <c:pt idx="392">
                  <c:v>45674</c:v>
                </c:pt>
                <c:pt idx="393">
                  <c:v>45674</c:v>
                </c:pt>
                <c:pt idx="394">
                  <c:v>45674</c:v>
                </c:pt>
                <c:pt idx="395">
                  <c:v>45674</c:v>
                </c:pt>
                <c:pt idx="396">
                  <c:v>45674</c:v>
                </c:pt>
                <c:pt idx="397">
                  <c:v>45674</c:v>
                </c:pt>
                <c:pt idx="398">
                  <c:v>45674</c:v>
                </c:pt>
                <c:pt idx="399">
                  <c:v>45674</c:v>
                </c:pt>
                <c:pt idx="400">
                  <c:v>45674</c:v>
                </c:pt>
                <c:pt idx="401">
                  <c:v>45674</c:v>
                </c:pt>
                <c:pt idx="402">
                  <c:v>45674</c:v>
                </c:pt>
                <c:pt idx="403">
                  <c:v>45674</c:v>
                </c:pt>
                <c:pt idx="404">
                  <c:v>45674</c:v>
                </c:pt>
                <c:pt idx="405">
                  <c:v>45674</c:v>
                </c:pt>
                <c:pt idx="406">
                  <c:v>45674</c:v>
                </c:pt>
                <c:pt idx="407">
                  <c:v>45674</c:v>
                </c:pt>
                <c:pt idx="408">
                  <c:v>45675</c:v>
                </c:pt>
                <c:pt idx="409">
                  <c:v>45675</c:v>
                </c:pt>
                <c:pt idx="410">
                  <c:v>45675</c:v>
                </c:pt>
                <c:pt idx="411">
                  <c:v>45675</c:v>
                </c:pt>
                <c:pt idx="412">
                  <c:v>45675</c:v>
                </c:pt>
                <c:pt idx="413">
                  <c:v>45675</c:v>
                </c:pt>
                <c:pt idx="414">
                  <c:v>45675</c:v>
                </c:pt>
                <c:pt idx="415">
                  <c:v>45675</c:v>
                </c:pt>
                <c:pt idx="416">
                  <c:v>45675</c:v>
                </c:pt>
                <c:pt idx="417">
                  <c:v>45675</c:v>
                </c:pt>
                <c:pt idx="418">
                  <c:v>45675</c:v>
                </c:pt>
                <c:pt idx="419">
                  <c:v>45675</c:v>
                </c:pt>
                <c:pt idx="420">
                  <c:v>45675</c:v>
                </c:pt>
                <c:pt idx="421">
                  <c:v>45675</c:v>
                </c:pt>
                <c:pt idx="422">
                  <c:v>45675</c:v>
                </c:pt>
                <c:pt idx="423">
                  <c:v>45675</c:v>
                </c:pt>
                <c:pt idx="424">
                  <c:v>45675</c:v>
                </c:pt>
                <c:pt idx="425">
                  <c:v>45675</c:v>
                </c:pt>
                <c:pt idx="426">
                  <c:v>45675</c:v>
                </c:pt>
                <c:pt idx="427">
                  <c:v>45675</c:v>
                </c:pt>
                <c:pt idx="428">
                  <c:v>45675</c:v>
                </c:pt>
                <c:pt idx="429">
                  <c:v>45675</c:v>
                </c:pt>
                <c:pt idx="430">
                  <c:v>45675</c:v>
                </c:pt>
                <c:pt idx="431">
                  <c:v>45675</c:v>
                </c:pt>
                <c:pt idx="432">
                  <c:v>45676</c:v>
                </c:pt>
                <c:pt idx="433">
                  <c:v>45676</c:v>
                </c:pt>
                <c:pt idx="434">
                  <c:v>45676</c:v>
                </c:pt>
                <c:pt idx="435">
                  <c:v>45676</c:v>
                </c:pt>
                <c:pt idx="436">
                  <c:v>45676</c:v>
                </c:pt>
                <c:pt idx="437">
                  <c:v>45676</c:v>
                </c:pt>
                <c:pt idx="438">
                  <c:v>45676</c:v>
                </c:pt>
                <c:pt idx="439">
                  <c:v>45676</c:v>
                </c:pt>
                <c:pt idx="440">
                  <c:v>45676</c:v>
                </c:pt>
                <c:pt idx="441">
                  <c:v>45676</c:v>
                </c:pt>
                <c:pt idx="442">
                  <c:v>45676</c:v>
                </c:pt>
                <c:pt idx="443">
                  <c:v>45676</c:v>
                </c:pt>
                <c:pt idx="444">
                  <c:v>45676</c:v>
                </c:pt>
                <c:pt idx="445">
                  <c:v>45676</c:v>
                </c:pt>
                <c:pt idx="446">
                  <c:v>45676</c:v>
                </c:pt>
                <c:pt idx="447">
                  <c:v>45676</c:v>
                </c:pt>
                <c:pt idx="448">
                  <c:v>45676</c:v>
                </c:pt>
                <c:pt idx="449">
                  <c:v>45676</c:v>
                </c:pt>
                <c:pt idx="450">
                  <c:v>45676</c:v>
                </c:pt>
                <c:pt idx="451">
                  <c:v>45676</c:v>
                </c:pt>
                <c:pt idx="452">
                  <c:v>45676</c:v>
                </c:pt>
                <c:pt idx="453">
                  <c:v>45676</c:v>
                </c:pt>
                <c:pt idx="454">
                  <c:v>45676</c:v>
                </c:pt>
                <c:pt idx="455">
                  <c:v>45676</c:v>
                </c:pt>
                <c:pt idx="456">
                  <c:v>45677</c:v>
                </c:pt>
                <c:pt idx="457">
                  <c:v>45677</c:v>
                </c:pt>
                <c:pt idx="458">
                  <c:v>45677</c:v>
                </c:pt>
                <c:pt idx="459">
                  <c:v>45677</c:v>
                </c:pt>
                <c:pt idx="460">
                  <c:v>45677</c:v>
                </c:pt>
                <c:pt idx="461">
                  <c:v>45677</c:v>
                </c:pt>
                <c:pt idx="462">
                  <c:v>45677</c:v>
                </c:pt>
                <c:pt idx="463">
                  <c:v>45677</c:v>
                </c:pt>
                <c:pt idx="464">
                  <c:v>45677</c:v>
                </c:pt>
                <c:pt idx="465">
                  <c:v>45677</c:v>
                </c:pt>
                <c:pt idx="466">
                  <c:v>45677</c:v>
                </c:pt>
                <c:pt idx="467">
                  <c:v>45677</c:v>
                </c:pt>
                <c:pt idx="468">
                  <c:v>45677</c:v>
                </c:pt>
                <c:pt idx="469">
                  <c:v>45677</c:v>
                </c:pt>
                <c:pt idx="470">
                  <c:v>45677</c:v>
                </c:pt>
                <c:pt idx="471">
                  <c:v>45677</c:v>
                </c:pt>
                <c:pt idx="472">
                  <c:v>45677</c:v>
                </c:pt>
                <c:pt idx="473">
                  <c:v>45677</c:v>
                </c:pt>
                <c:pt idx="474">
                  <c:v>45677</c:v>
                </c:pt>
                <c:pt idx="475">
                  <c:v>45677</c:v>
                </c:pt>
                <c:pt idx="476">
                  <c:v>45677</c:v>
                </c:pt>
                <c:pt idx="477">
                  <c:v>45677</c:v>
                </c:pt>
                <c:pt idx="478">
                  <c:v>45677</c:v>
                </c:pt>
                <c:pt idx="479">
                  <c:v>45677</c:v>
                </c:pt>
                <c:pt idx="480">
                  <c:v>45678</c:v>
                </c:pt>
                <c:pt idx="481">
                  <c:v>45678</c:v>
                </c:pt>
                <c:pt idx="482">
                  <c:v>45678</c:v>
                </c:pt>
                <c:pt idx="483">
                  <c:v>45678</c:v>
                </c:pt>
                <c:pt idx="484">
                  <c:v>45678</c:v>
                </c:pt>
                <c:pt idx="485">
                  <c:v>45678</c:v>
                </c:pt>
                <c:pt idx="486">
                  <c:v>45678</c:v>
                </c:pt>
                <c:pt idx="487">
                  <c:v>45678</c:v>
                </c:pt>
                <c:pt idx="488">
                  <c:v>45678</c:v>
                </c:pt>
                <c:pt idx="489">
                  <c:v>45678</c:v>
                </c:pt>
                <c:pt idx="490">
                  <c:v>45678</c:v>
                </c:pt>
                <c:pt idx="491">
                  <c:v>45678</c:v>
                </c:pt>
                <c:pt idx="492">
                  <c:v>45678</c:v>
                </c:pt>
                <c:pt idx="493">
                  <c:v>45678</c:v>
                </c:pt>
                <c:pt idx="494">
                  <c:v>45678</c:v>
                </c:pt>
                <c:pt idx="495">
                  <c:v>45678</c:v>
                </c:pt>
                <c:pt idx="496">
                  <c:v>45678</c:v>
                </c:pt>
                <c:pt idx="497">
                  <c:v>45678</c:v>
                </c:pt>
                <c:pt idx="498">
                  <c:v>45678</c:v>
                </c:pt>
                <c:pt idx="499">
                  <c:v>45678</c:v>
                </c:pt>
                <c:pt idx="500">
                  <c:v>45678</c:v>
                </c:pt>
                <c:pt idx="501">
                  <c:v>45678</c:v>
                </c:pt>
                <c:pt idx="502">
                  <c:v>45678</c:v>
                </c:pt>
                <c:pt idx="503">
                  <c:v>45678</c:v>
                </c:pt>
                <c:pt idx="504">
                  <c:v>45679</c:v>
                </c:pt>
                <c:pt idx="505">
                  <c:v>45679</c:v>
                </c:pt>
                <c:pt idx="506">
                  <c:v>45679</c:v>
                </c:pt>
                <c:pt idx="507">
                  <c:v>45679</c:v>
                </c:pt>
                <c:pt idx="508">
                  <c:v>45679</c:v>
                </c:pt>
                <c:pt idx="509">
                  <c:v>45679</c:v>
                </c:pt>
                <c:pt idx="510">
                  <c:v>45679</c:v>
                </c:pt>
                <c:pt idx="511">
                  <c:v>45679</c:v>
                </c:pt>
                <c:pt idx="512">
                  <c:v>45679</c:v>
                </c:pt>
                <c:pt idx="513">
                  <c:v>45679</c:v>
                </c:pt>
                <c:pt idx="514">
                  <c:v>45679</c:v>
                </c:pt>
                <c:pt idx="515">
                  <c:v>45679</c:v>
                </c:pt>
                <c:pt idx="516">
                  <c:v>45679</c:v>
                </c:pt>
                <c:pt idx="517">
                  <c:v>45679</c:v>
                </c:pt>
                <c:pt idx="518">
                  <c:v>45679</c:v>
                </c:pt>
                <c:pt idx="519">
                  <c:v>45679</c:v>
                </c:pt>
                <c:pt idx="520">
                  <c:v>45679</c:v>
                </c:pt>
                <c:pt idx="521">
                  <c:v>45679</c:v>
                </c:pt>
                <c:pt idx="522">
                  <c:v>45679</c:v>
                </c:pt>
                <c:pt idx="523">
                  <c:v>45679</c:v>
                </c:pt>
                <c:pt idx="524">
                  <c:v>45679</c:v>
                </c:pt>
                <c:pt idx="525">
                  <c:v>45679</c:v>
                </c:pt>
                <c:pt idx="526">
                  <c:v>45679</c:v>
                </c:pt>
                <c:pt idx="527">
                  <c:v>45679</c:v>
                </c:pt>
                <c:pt idx="528">
                  <c:v>45680</c:v>
                </c:pt>
                <c:pt idx="529">
                  <c:v>45680</c:v>
                </c:pt>
                <c:pt idx="530">
                  <c:v>45680</c:v>
                </c:pt>
                <c:pt idx="531">
                  <c:v>45680</c:v>
                </c:pt>
                <c:pt idx="532">
                  <c:v>45680</c:v>
                </c:pt>
                <c:pt idx="533">
                  <c:v>45680</c:v>
                </c:pt>
                <c:pt idx="534">
                  <c:v>45680</c:v>
                </c:pt>
                <c:pt idx="535">
                  <c:v>45680</c:v>
                </c:pt>
                <c:pt idx="536">
                  <c:v>45680</c:v>
                </c:pt>
                <c:pt idx="537">
                  <c:v>45680</c:v>
                </c:pt>
                <c:pt idx="538">
                  <c:v>45680</c:v>
                </c:pt>
                <c:pt idx="539">
                  <c:v>45680</c:v>
                </c:pt>
                <c:pt idx="540">
                  <c:v>45680</c:v>
                </c:pt>
                <c:pt idx="541">
                  <c:v>45680</c:v>
                </c:pt>
                <c:pt idx="542">
                  <c:v>45680</c:v>
                </c:pt>
                <c:pt idx="543">
                  <c:v>45680</c:v>
                </c:pt>
                <c:pt idx="544">
                  <c:v>45680</c:v>
                </c:pt>
                <c:pt idx="545">
                  <c:v>45680</c:v>
                </c:pt>
                <c:pt idx="546">
                  <c:v>45680</c:v>
                </c:pt>
                <c:pt idx="547">
                  <c:v>45680</c:v>
                </c:pt>
                <c:pt idx="548">
                  <c:v>45680</c:v>
                </c:pt>
                <c:pt idx="549">
                  <c:v>45680</c:v>
                </c:pt>
                <c:pt idx="550">
                  <c:v>45680</c:v>
                </c:pt>
                <c:pt idx="551">
                  <c:v>45680</c:v>
                </c:pt>
                <c:pt idx="552">
                  <c:v>45681</c:v>
                </c:pt>
                <c:pt idx="553">
                  <c:v>45681</c:v>
                </c:pt>
                <c:pt idx="554">
                  <c:v>45681</c:v>
                </c:pt>
                <c:pt idx="555">
                  <c:v>45681</c:v>
                </c:pt>
                <c:pt idx="556">
                  <c:v>45681</c:v>
                </c:pt>
                <c:pt idx="557">
                  <c:v>45681</c:v>
                </c:pt>
                <c:pt idx="558">
                  <c:v>45681</c:v>
                </c:pt>
                <c:pt idx="559">
                  <c:v>45681</c:v>
                </c:pt>
                <c:pt idx="560">
                  <c:v>45681</c:v>
                </c:pt>
                <c:pt idx="561">
                  <c:v>45681</c:v>
                </c:pt>
                <c:pt idx="562">
                  <c:v>45681</c:v>
                </c:pt>
                <c:pt idx="563">
                  <c:v>45681</c:v>
                </c:pt>
                <c:pt idx="564">
                  <c:v>45681</c:v>
                </c:pt>
                <c:pt idx="565">
                  <c:v>45681</c:v>
                </c:pt>
                <c:pt idx="566">
                  <c:v>45681</c:v>
                </c:pt>
                <c:pt idx="567">
                  <c:v>45681</c:v>
                </c:pt>
                <c:pt idx="568">
                  <c:v>45681</c:v>
                </c:pt>
                <c:pt idx="569">
                  <c:v>45681</c:v>
                </c:pt>
                <c:pt idx="570">
                  <c:v>45681</c:v>
                </c:pt>
                <c:pt idx="571">
                  <c:v>45681</c:v>
                </c:pt>
                <c:pt idx="572">
                  <c:v>45681</c:v>
                </c:pt>
                <c:pt idx="573">
                  <c:v>45681</c:v>
                </c:pt>
                <c:pt idx="574">
                  <c:v>45681</c:v>
                </c:pt>
                <c:pt idx="575">
                  <c:v>45681</c:v>
                </c:pt>
                <c:pt idx="576">
                  <c:v>45682</c:v>
                </c:pt>
                <c:pt idx="577">
                  <c:v>45682</c:v>
                </c:pt>
                <c:pt idx="578">
                  <c:v>45682</c:v>
                </c:pt>
                <c:pt idx="579">
                  <c:v>45682</c:v>
                </c:pt>
                <c:pt idx="580">
                  <c:v>45682</c:v>
                </c:pt>
                <c:pt idx="581">
                  <c:v>45682</c:v>
                </c:pt>
                <c:pt idx="582">
                  <c:v>45682</c:v>
                </c:pt>
                <c:pt idx="583">
                  <c:v>45682</c:v>
                </c:pt>
                <c:pt idx="584">
                  <c:v>45682</c:v>
                </c:pt>
                <c:pt idx="585">
                  <c:v>45682</c:v>
                </c:pt>
                <c:pt idx="586">
                  <c:v>45682</c:v>
                </c:pt>
                <c:pt idx="587">
                  <c:v>45682</c:v>
                </c:pt>
                <c:pt idx="588">
                  <c:v>45682</c:v>
                </c:pt>
                <c:pt idx="589">
                  <c:v>45682</c:v>
                </c:pt>
                <c:pt idx="590">
                  <c:v>45682</c:v>
                </c:pt>
                <c:pt idx="591">
                  <c:v>45682</c:v>
                </c:pt>
                <c:pt idx="592">
                  <c:v>45682</c:v>
                </c:pt>
                <c:pt idx="593">
                  <c:v>45682</c:v>
                </c:pt>
                <c:pt idx="594">
                  <c:v>45682</c:v>
                </c:pt>
                <c:pt idx="595">
                  <c:v>45682</c:v>
                </c:pt>
                <c:pt idx="596">
                  <c:v>45682</c:v>
                </c:pt>
                <c:pt idx="597">
                  <c:v>45682</c:v>
                </c:pt>
                <c:pt idx="598">
                  <c:v>45682</c:v>
                </c:pt>
                <c:pt idx="599">
                  <c:v>45682</c:v>
                </c:pt>
                <c:pt idx="600">
                  <c:v>45683</c:v>
                </c:pt>
                <c:pt idx="601">
                  <c:v>45683</c:v>
                </c:pt>
                <c:pt idx="602">
                  <c:v>45683</c:v>
                </c:pt>
                <c:pt idx="603">
                  <c:v>45683</c:v>
                </c:pt>
                <c:pt idx="604">
                  <c:v>45683</c:v>
                </c:pt>
                <c:pt idx="605">
                  <c:v>45683</c:v>
                </c:pt>
                <c:pt idx="606">
                  <c:v>45683</c:v>
                </c:pt>
                <c:pt idx="607">
                  <c:v>45683</c:v>
                </c:pt>
                <c:pt idx="608">
                  <c:v>45683</c:v>
                </c:pt>
                <c:pt idx="609">
                  <c:v>45683</c:v>
                </c:pt>
                <c:pt idx="610">
                  <c:v>45683</c:v>
                </c:pt>
                <c:pt idx="611">
                  <c:v>45683</c:v>
                </c:pt>
                <c:pt idx="612">
                  <c:v>45683</c:v>
                </c:pt>
                <c:pt idx="613">
                  <c:v>45683</c:v>
                </c:pt>
                <c:pt idx="614">
                  <c:v>45683</c:v>
                </c:pt>
                <c:pt idx="615">
                  <c:v>45683</c:v>
                </c:pt>
                <c:pt idx="616">
                  <c:v>45683</c:v>
                </c:pt>
                <c:pt idx="617">
                  <c:v>45683</c:v>
                </c:pt>
                <c:pt idx="618">
                  <c:v>45683</c:v>
                </c:pt>
                <c:pt idx="619">
                  <c:v>45683</c:v>
                </c:pt>
                <c:pt idx="620">
                  <c:v>45683</c:v>
                </c:pt>
                <c:pt idx="621">
                  <c:v>45683</c:v>
                </c:pt>
                <c:pt idx="622">
                  <c:v>45683</c:v>
                </c:pt>
                <c:pt idx="623">
                  <c:v>45683</c:v>
                </c:pt>
                <c:pt idx="624">
                  <c:v>45684</c:v>
                </c:pt>
                <c:pt idx="625">
                  <c:v>45684</c:v>
                </c:pt>
                <c:pt idx="626">
                  <c:v>45684</c:v>
                </c:pt>
                <c:pt idx="627">
                  <c:v>45684</c:v>
                </c:pt>
                <c:pt idx="628">
                  <c:v>45684</c:v>
                </c:pt>
                <c:pt idx="629">
                  <c:v>45684</c:v>
                </c:pt>
                <c:pt idx="630">
                  <c:v>45684</c:v>
                </c:pt>
                <c:pt idx="631">
                  <c:v>45684</c:v>
                </c:pt>
                <c:pt idx="632">
                  <c:v>45684</c:v>
                </c:pt>
                <c:pt idx="633">
                  <c:v>45684</c:v>
                </c:pt>
                <c:pt idx="634">
                  <c:v>45684</c:v>
                </c:pt>
                <c:pt idx="635">
                  <c:v>45684</c:v>
                </c:pt>
                <c:pt idx="636">
                  <c:v>45684</c:v>
                </c:pt>
                <c:pt idx="637">
                  <c:v>45684</c:v>
                </c:pt>
                <c:pt idx="638">
                  <c:v>45684</c:v>
                </c:pt>
                <c:pt idx="639">
                  <c:v>45684</c:v>
                </c:pt>
                <c:pt idx="640">
                  <c:v>45684</c:v>
                </c:pt>
                <c:pt idx="641">
                  <c:v>45684</c:v>
                </c:pt>
                <c:pt idx="642">
                  <c:v>45684</c:v>
                </c:pt>
                <c:pt idx="643">
                  <c:v>45684</c:v>
                </c:pt>
                <c:pt idx="644">
                  <c:v>45684</c:v>
                </c:pt>
                <c:pt idx="645">
                  <c:v>45684</c:v>
                </c:pt>
                <c:pt idx="646">
                  <c:v>45684</c:v>
                </c:pt>
                <c:pt idx="647">
                  <c:v>45684</c:v>
                </c:pt>
                <c:pt idx="648">
                  <c:v>45685</c:v>
                </c:pt>
                <c:pt idx="649">
                  <c:v>45685</c:v>
                </c:pt>
                <c:pt idx="650">
                  <c:v>45685</c:v>
                </c:pt>
                <c:pt idx="651">
                  <c:v>45685</c:v>
                </c:pt>
                <c:pt idx="652">
                  <c:v>45685</c:v>
                </c:pt>
                <c:pt idx="653">
                  <c:v>45685</c:v>
                </c:pt>
                <c:pt idx="654">
                  <c:v>45685</c:v>
                </c:pt>
                <c:pt idx="655">
                  <c:v>45685</c:v>
                </c:pt>
                <c:pt idx="656">
                  <c:v>45685</c:v>
                </c:pt>
                <c:pt idx="657">
                  <c:v>45685</c:v>
                </c:pt>
                <c:pt idx="658">
                  <c:v>45685</c:v>
                </c:pt>
                <c:pt idx="659">
                  <c:v>45685</c:v>
                </c:pt>
                <c:pt idx="660">
                  <c:v>45685</c:v>
                </c:pt>
                <c:pt idx="661">
                  <c:v>45685</c:v>
                </c:pt>
                <c:pt idx="662">
                  <c:v>45685</c:v>
                </c:pt>
                <c:pt idx="663">
                  <c:v>45685</c:v>
                </c:pt>
                <c:pt idx="664">
                  <c:v>45685</c:v>
                </c:pt>
                <c:pt idx="665">
                  <c:v>45685</c:v>
                </c:pt>
                <c:pt idx="666">
                  <c:v>45685</c:v>
                </c:pt>
                <c:pt idx="667">
                  <c:v>45685</c:v>
                </c:pt>
                <c:pt idx="668">
                  <c:v>45685</c:v>
                </c:pt>
                <c:pt idx="669">
                  <c:v>45685</c:v>
                </c:pt>
                <c:pt idx="670">
                  <c:v>45685</c:v>
                </c:pt>
                <c:pt idx="671">
                  <c:v>45685</c:v>
                </c:pt>
                <c:pt idx="672">
                  <c:v>45686</c:v>
                </c:pt>
                <c:pt idx="673">
                  <c:v>45686</c:v>
                </c:pt>
                <c:pt idx="674">
                  <c:v>45686</c:v>
                </c:pt>
                <c:pt idx="675">
                  <c:v>45686</c:v>
                </c:pt>
                <c:pt idx="676">
                  <c:v>45686</c:v>
                </c:pt>
                <c:pt idx="677">
                  <c:v>45686</c:v>
                </c:pt>
                <c:pt idx="678">
                  <c:v>45686</c:v>
                </c:pt>
                <c:pt idx="679">
                  <c:v>45686</c:v>
                </c:pt>
                <c:pt idx="680">
                  <c:v>45686</c:v>
                </c:pt>
                <c:pt idx="681">
                  <c:v>45686</c:v>
                </c:pt>
                <c:pt idx="682">
                  <c:v>45686</c:v>
                </c:pt>
                <c:pt idx="683">
                  <c:v>45686</c:v>
                </c:pt>
                <c:pt idx="684">
                  <c:v>45686</c:v>
                </c:pt>
                <c:pt idx="685">
                  <c:v>45686</c:v>
                </c:pt>
                <c:pt idx="686">
                  <c:v>45686</c:v>
                </c:pt>
                <c:pt idx="687">
                  <c:v>45686</c:v>
                </c:pt>
                <c:pt idx="688">
                  <c:v>45686</c:v>
                </c:pt>
                <c:pt idx="689">
                  <c:v>45686</c:v>
                </c:pt>
                <c:pt idx="690">
                  <c:v>45686</c:v>
                </c:pt>
                <c:pt idx="691">
                  <c:v>45686</c:v>
                </c:pt>
                <c:pt idx="692">
                  <c:v>45686</c:v>
                </c:pt>
                <c:pt idx="693">
                  <c:v>45686</c:v>
                </c:pt>
                <c:pt idx="694">
                  <c:v>45686</c:v>
                </c:pt>
                <c:pt idx="695">
                  <c:v>45686</c:v>
                </c:pt>
              </c:numCache>
            </c:numRef>
          </c:cat>
          <c:val>
            <c:numRef>
              <c:f>'HASIL PASUT'!$T$2:$T$697</c:f>
              <c:numCache>
                <c:formatCode>0.00</c:formatCode>
                <c:ptCount val="696"/>
                <c:pt idx="0">
                  <c:v>96.621271402629532</c:v>
                </c:pt>
                <c:pt idx="1">
                  <c:v>96.621271402629532</c:v>
                </c:pt>
                <c:pt idx="2">
                  <c:v>96.621271402629532</c:v>
                </c:pt>
                <c:pt idx="3">
                  <c:v>96.621271402629532</c:v>
                </c:pt>
                <c:pt idx="4">
                  <c:v>96.621271402629532</c:v>
                </c:pt>
                <c:pt idx="5">
                  <c:v>96.621271402629532</c:v>
                </c:pt>
                <c:pt idx="6">
                  <c:v>96.621271402629532</c:v>
                </c:pt>
                <c:pt idx="7">
                  <c:v>96.621271402629532</c:v>
                </c:pt>
                <c:pt idx="8">
                  <c:v>96.621271402629532</c:v>
                </c:pt>
                <c:pt idx="9">
                  <c:v>96.621271402629532</c:v>
                </c:pt>
                <c:pt idx="10">
                  <c:v>96.621271402629532</c:v>
                </c:pt>
                <c:pt idx="11">
                  <c:v>96.621271402629532</c:v>
                </c:pt>
                <c:pt idx="12">
                  <c:v>96.621271402629532</c:v>
                </c:pt>
                <c:pt idx="13">
                  <c:v>96.621271402629532</c:v>
                </c:pt>
                <c:pt idx="14">
                  <c:v>96.621271402629532</c:v>
                </c:pt>
                <c:pt idx="15">
                  <c:v>96.621271402629532</c:v>
                </c:pt>
                <c:pt idx="16">
                  <c:v>96.621271402629532</c:v>
                </c:pt>
                <c:pt idx="17">
                  <c:v>96.621271402629532</c:v>
                </c:pt>
                <c:pt idx="18">
                  <c:v>96.621271402629532</c:v>
                </c:pt>
                <c:pt idx="19">
                  <c:v>96.621271402629532</c:v>
                </c:pt>
                <c:pt idx="20">
                  <c:v>96.621271402629532</c:v>
                </c:pt>
                <c:pt idx="21">
                  <c:v>96.621271402629532</c:v>
                </c:pt>
                <c:pt idx="22">
                  <c:v>96.621271402629532</c:v>
                </c:pt>
                <c:pt idx="23">
                  <c:v>96.621271402629532</c:v>
                </c:pt>
                <c:pt idx="24">
                  <c:v>96.621271402629532</c:v>
                </c:pt>
                <c:pt idx="25">
                  <c:v>96.621271402629532</c:v>
                </c:pt>
                <c:pt idx="26">
                  <c:v>96.621271402629532</c:v>
                </c:pt>
                <c:pt idx="27">
                  <c:v>96.621271402629532</c:v>
                </c:pt>
                <c:pt idx="28">
                  <c:v>96.621271402629532</c:v>
                </c:pt>
                <c:pt idx="29">
                  <c:v>96.621271402629532</c:v>
                </c:pt>
                <c:pt idx="30">
                  <c:v>96.621271402629532</c:v>
                </c:pt>
                <c:pt idx="31">
                  <c:v>96.621271402629532</c:v>
                </c:pt>
                <c:pt idx="32">
                  <c:v>96.621271402629532</c:v>
                </c:pt>
                <c:pt idx="33">
                  <c:v>96.621271402629532</c:v>
                </c:pt>
                <c:pt idx="34">
                  <c:v>96.621271402629532</c:v>
                </c:pt>
                <c:pt idx="35">
                  <c:v>96.621271402629532</c:v>
                </c:pt>
                <c:pt idx="36">
                  <c:v>96.621271402629532</c:v>
                </c:pt>
                <c:pt idx="37">
                  <c:v>96.621271402629532</c:v>
                </c:pt>
                <c:pt idx="38">
                  <c:v>96.621271402629532</c:v>
                </c:pt>
                <c:pt idx="39">
                  <c:v>96.621271402629532</c:v>
                </c:pt>
                <c:pt idx="40">
                  <c:v>96.621271402629532</c:v>
                </c:pt>
                <c:pt idx="41">
                  <c:v>96.621271402629532</c:v>
                </c:pt>
                <c:pt idx="42">
                  <c:v>96.621271402629532</c:v>
                </c:pt>
                <c:pt idx="43">
                  <c:v>96.621271402629532</c:v>
                </c:pt>
                <c:pt idx="44">
                  <c:v>96.621271402629532</c:v>
                </c:pt>
                <c:pt idx="45">
                  <c:v>96.621271402629532</c:v>
                </c:pt>
                <c:pt idx="46">
                  <c:v>96.621271402629532</c:v>
                </c:pt>
                <c:pt idx="47">
                  <c:v>96.621271402629532</c:v>
                </c:pt>
                <c:pt idx="48">
                  <c:v>96.621271402629532</c:v>
                </c:pt>
                <c:pt idx="49">
                  <c:v>96.621271402629532</c:v>
                </c:pt>
                <c:pt idx="50">
                  <c:v>96.621271402629532</c:v>
                </c:pt>
                <c:pt idx="51">
                  <c:v>96.621271402629532</c:v>
                </c:pt>
                <c:pt idx="52">
                  <c:v>96.621271402629532</c:v>
                </c:pt>
                <c:pt idx="53">
                  <c:v>96.621271402629532</c:v>
                </c:pt>
                <c:pt idx="54">
                  <c:v>96.621271402629532</c:v>
                </c:pt>
                <c:pt idx="55">
                  <c:v>96.621271402629532</c:v>
                </c:pt>
                <c:pt idx="56">
                  <c:v>96.621271402629532</c:v>
                </c:pt>
                <c:pt idx="57">
                  <c:v>96.621271402629532</c:v>
                </c:pt>
                <c:pt idx="58">
                  <c:v>96.621271402629532</c:v>
                </c:pt>
                <c:pt idx="59">
                  <c:v>96.621271402629532</c:v>
                </c:pt>
                <c:pt idx="60">
                  <c:v>96.621271402629532</c:v>
                </c:pt>
                <c:pt idx="61">
                  <c:v>96.621271402629532</c:v>
                </c:pt>
                <c:pt idx="62">
                  <c:v>96.621271402629532</c:v>
                </c:pt>
                <c:pt idx="63">
                  <c:v>96.621271402629532</c:v>
                </c:pt>
                <c:pt idx="64">
                  <c:v>96.621271402629532</c:v>
                </c:pt>
                <c:pt idx="65">
                  <c:v>96.621271402629532</c:v>
                </c:pt>
                <c:pt idx="66">
                  <c:v>96.621271402629532</c:v>
                </c:pt>
                <c:pt idx="67">
                  <c:v>96.621271402629532</c:v>
                </c:pt>
                <c:pt idx="68">
                  <c:v>96.621271402629532</c:v>
                </c:pt>
                <c:pt idx="69">
                  <c:v>96.621271402629532</c:v>
                </c:pt>
                <c:pt idx="70">
                  <c:v>96.621271402629532</c:v>
                </c:pt>
                <c:pt idx="71">
                  <c:v>96.621271402629532</c:v>
                </c:pt>
                <c:pt idx="72">
                  <c:v>96.621271402629532</c:v>
                </c:pt>
                <c:pt idx="73">
                  <c:v>96.621271402629532</c:v>
                </c:pt>
                <c:pt idx="74">
                  <c:v>96.621271402629532</c:v>
                </c:pt>
                <c:pt idx="75">
                  <c:v>96.621271402629532</c:v>
                </c:pt>
                <c:pt idx="76">
                  <c:v>96.621271402629532</c:v>
                </c:pt>
                <c:pt idx="77">
                  <c:v>96.621271402629532</c:v>
                </c:pt>
                <c:pt idx="78">
                  <c:v>96.621271402629532</c:v>
                </c:pt>
                <c:pt idx="79">
                  <c:v>96.621271402629532</c:v>
                </c:pt>
                <c:pt idx="80">
                  <c:v>96.621271402629532</c:v>
                </c:pt>
                <c:pt idx="81">
                  <c:v>96.621271402629532</c:v>
                </c:pt>
                <c:pt idx="82">
                  <c:v>96.621271402629532</c:v>
                </c:pt>
                <c:pt idx="83">
                  <c:v>96.621271402629532</c:v>
                </c:pt>
                <c:pt idx="84">
                  <c:v>96.621271402629532</c:v>
                </c:pt>
                <c:pt idx="85">
                  <c:v>96.621271402629532</c:v>
                </c:pt>
                <c:pt idx="86">
                  <c:v>96.621271402629532</c:v>
                </c:pt>
                <c:pt idx="87">
                  <c:v>96.621271402629532</c:v>
                </c:pt>
                <c:pt idx="88">
                  <c:v>96.621271402629532</c:v>
                </c:pt>
                <c:pt idx="89">
                  <c:v>96.621271402629532</c:v>
                </c:pt>
                <c:pt idx="90">
                  <c:v>96.621271402629532</c:v>
                </c:pt>
                <c:pt idx="91">
                  <c:v>96.621271402629532</c:v>
                </c:pt>
                <c:pt idx="92">
                  <c:v>96.621271402629532</c:v>
                </c:pt>
                <c:pt idx="93">
                  <c:v>96.621271402629532</c:v>
                </c:pt>
                <c:pt idx="94">
                  <c:v>96.621271402629532</c:v>
                </c:pt>
                <c:pt idx="95">
                  <c:v>96.621271402629532</c:v>
                </c:pt>
                <c:pt idx="96">
                  <c:v>96.621271402629532</c:v>
                </c:pt>
                <c:pt idx="97">
                  <c:v>96.621271402629532</c:v>
                </c:pt>
                <c:pt idx="98">
                  <c:v>96.621271402629532</c:v>
                </c:pt>
                <c:pt idx="99">
                  <c:v>96.621271402629532</c:v>
                </c:pt>
                <c:pt idx="100">
                  <c:v>96.621271402629532</c:v>
                </c:pt>
                <c:pt idx="101">
                  <c:v>96.621271402629532</c:v>
                </c:pt>
                <c:pt idx="102">
                  <c:v>96.621271402629532</c:v>
                </c:pt>
                <c:pt idx="103">
                  <c:v>96.621271402629532</c:v>
                </c:pt>
                <c:pt idx="104">
                  <c:v>96.621271402629532</c:v>
                </c:pt>
                <c:pt idx="105">
                  <c:v>96.621271402629532</c:v>
                </c:pt>
                <c:pt idx="106">
                  <c:v>96.621271402629532</c:v>
                </c:pt>
                <c:pt idx="107">
                  <c:v>96.621271402629532</c:v>
                </c:pt>
                <c:pt idx="108">
                  <c:v>96.621271402629532</c:v>
                </c:pt>
                <c:pt idx="109">
                  <c:v>96.621271402629532</c:v>
                </c:pt>
                <c:pt idx="110">
                  <c:v>96.621271402629532</c:v>
                </c:pt>
                <c:pt idx="111">
                  <c:v>96.621271402629532</c:v>
                </c:pt>
                <c:pt idx="112">
                  <c:v>96.621271402629532</c:v>
                </c:pt>
                <c:pt idx="113">
                  <c:v>96.621271402629532</c:v>
                </c:pt>
                <c:pt idx="114">
                  <c:v>96.621271402629532</c:v>
                </c:pt>
                <c:pt idx="115">
                  <c:v>96.621271402629532</c:v>
                </c:pt>
                <c:pt idx="116">
                  <c:v>96.621271402629532</c:v>
                </c:pt>
                <c:pt idx="117">
                  <c:v>96.621271402629532</c:v>
                </c:pt>
                <c:pt idx="118">
                  <c:v>96.621271402629532</c:v>
                </c:pt>
                <c:pt idx="119">
                  <c:v>96.621271402629532</c:v>
                </c:pt>
                <c:pt idx="120">
                  <c:v>96.621271402629532</c:v>
                </c:pt>
                <c:pt idx="121">
                  <c:v>96.621271402629532</c:v>
                </c:pt>
                <c:pt idx="122">
                  <c:v>96.621271402629532</c:v>
                </c:pt>
                <c:pt idx="123">
                  <c:v>96.621271402629532</c:v>
                </c:pt>
                <c:pt idx="124">
                  <c:v>96.621271402629532</c:v>
                </c:pt>
                <c:pt idx="125">
                  <c:v>96.621271402629532</c:v>
                </c:pt>
                <c:pt idx="126">
                  <c:v>96.621271402629532</c:v>
                </c:pt>
                <c:pt idx="127">
                  <c:v>96.621271402629532</c:v>
                </c:pt>
                <c:pt idx="128">
                  <c:v>96.621271402629532</c:v>
                </c:pt>
                <c:pt idx="129">
                  <c:v>96.621271402629532</c:v>
                </c:pt>
                <c:pt idx="130">
                  <c:v>96.621271402629532</c:v>
                </c:pt>
                <c:pt idx="131">
                  <c:v>96.621271402629532</c:v>
                </c:pt>
                <c:pt idx="132">
                  <c:v>96.621271402629532</c:v>
                </c:pt>
                <c:pt idx="133">
                  <c:v>96.621271402629532</c:v>
                </c:pt>
                <c:pt idx="134">
                  <c:v>96.621271402629532</c:v>
                </c:pt>
                <c:pt idx="135">
                  <c:v>96.621271402629532</c:v>
                </c:pt>
                <c:pt idx="136">
                  <c:v>96.621271402629532</c:v>
                </c:pt>
                <c:pt idx="137">
                  <c:v>96.621271402629532</c:v>
                </c:pt>
                <c:pt idx="138">
                  <c:v>96.621271402629532</c:v>
                </c:pt>
                <c:pt idx="139">
                  <c:v>96.621271402629532</c:v>
                </c:pt>
                <c:pt idx="140">
                  <c:v>96.621271402629532</c:v>
                </c:pt>
                <c:pt idx="141">
                  <c:v>96.621271402629532</c:v>
                </c:pt>
                <c:pt idx="142">
                  <c:v>96.621271402629532</c:v>
                </c:pt>
                <c:pt idx="143">
                  <c:v>96.621271402629532</c:v>
                </c:pt>
                <c:pt idx="144">
                  <c:v>96.621271402629532</c:v>
                </c:pt>
                <c:pt idx="145">
                  <c:v>96.621271402629532</c:v>
                </c:pt>
                <c:pt idx="146">
                  <c:v>96.621271402629532</c:v>
                </c:pt>
                <c:pt idx="147">
                  <c:v>96.621271402629532</c:v>
                </c:pt>
                <c:pt idx="148">
                  <c:v>96.621271402629532</c:v>
                </c:pt>
                <c:pt idx="149">
                  <c:v>96.621271402629532</c:v>
                </c:pt>
                <c:pt idx="150">
                  <c:v>96.621271402629532</c:v>
                </c:pt>
                <c:pt idx="151">
                  <c:v>96.621271402629532</c:v>
                </c:pt>
                <c:pt idx="152">
                  <c:v>96.621271402629532</c:v>
                </c:pt>
                <c:pt idx="153">
                  <c:v>96.621271402629532</c:v>
                </c:pt>
                <c:pt idx="154">
                  <c:v>96.621271402629532</c:v>
                </c:pt>
                <c:pt idx="155">
                  <c:v>96.621271402629532</c:v>
                </c:pt>
                <c:pt idx="156">
                  <c:v>96.621271402629532</c:v>
                </c:pt>
                <c:pt idx="157">
                  <c:v>96.621271402629532</c:v>
                </c:pt>
                <c:pt idx="158">
                  <c:v>96.621271402629532</c:v>
                </c:pt>
                <c:pt idx="159">
                  <c:v>96.621271402629532</c:v>
                </c:pt>
                <c:pt idx="160">
                  <c:v>96.621271402629532</c:v>
                </c:pt>
                <c:pt idx="161">
                  <c:v>96.621271402629532</c:v>
                </c:pt>
                <c:pt idx="162">
                  <c:v>96.621271402629532</c:v>
                </c:pt>
                <c:pt idx="163">
                  <c:v>96.621271402629532</c:v>
                </c:pt>
                <c:pt idx="164">
                  <c:v>96.621271402629532</c:v>
                </c:pt>
                <c:pt idx="165">
                  <c:v>96.621271402629532</c:v>
                </c:pt>
                <c:pt idx="166">
                  <c:v>96.621271402629532</c:v>
                </c:pt>
                <c:pt idx="167">
                  <c:v>96.621271402629532</c:v>
                </c:pt>
                <c:pt idx="168">
                  <c:v>96.621271402629532</c:v>
                </c:pt>
                <c:pt idx="169">
                  <c:v>96.621271402629532</c:v>
                </c:pt>
                <c:pt idx="170">
                  <c:v>96.621271402629532</c:v>
                </c:pt>
                <c:pt idx="171">
                  <c:v>96.621271402629532</c:v>
                </c:pt>
                <c:pt idx="172">
                  <c:v>96.621271402629532</c:v>
                </c:pt>
                <c:pt idx="173">
                  <c:v>96.621271402629532</c:v>
                </c:pt>
                <c:pt idx="174">
                  <c:v>96.621271402629532</c:v>
                </c:pt>
                <c:pt idx="175">
                  <c:v>96.621271402629532</c:v>
                </c:pt>
                <c:pt idx="176">
                  <c:v>96.621271402629532</c:v>
                </c:pt>
                <c:pt idx="177">
                  <c:v>96.621271402629532</c:v>
                </c:pt>
                <c:pt idx="178">
                  <c:v>96.621271402629532</c:v>
                </c:pt>
                <c:pt idx="179">
                  <c:v>96.621271402629532</c:v>
                </c:pt>
                <c:pt idx="180">
                  <c:v>96.621271402629532</c:v>
                </c:pt>
                <c:pt idx="181">
                  <c:v>96.621271402629532</c:v>
                </c:pt>
                <c:pt idx="182">
                  <c:v>96.621271402629532</c:v>
                </c:pt>
                <c:pt idx="183">
                  <c:v>96.621271402629532</c:v>
                </c:pt>
                <c:pt idx="184">
                  <c:v>96.621271402629532</c:v>
                </c:pt>
                <c:pt idx="185">
                  <c:v>96.621271402629532</c:v>
                </c:pt>
                <c:pt idx="186">
                  <c:v>96.621271402629532</c:v>
                </c:pt>
                <c:pt idx="187">
                  <c:v>96.621271402629532</c:v>
                </c:pt>
                <c:pt idx="188">
                  <c:v>96.621271402629532</c:v>
                </c:pt>
                <c:pt idx="189">
                  <c:v>96.621271402629532</c:v>
                </c:pt>
                <c:pt idx="190">
                  <c:v>96.621271402629532</c:v>
                </c:pt>
                <c:pt idx="191">
                  <c:v>96.621271402629532</c:v>
                </c:pt>
                <c:pt idx="192">
                  <c:v>96.621271402629532</c:v>
                </c:pt>
                <c:pt idx="193">
                  <c:v>96.621271402629532</c:v>
                </c:pt>
                <c:pt idx="194">
                  <c:v>96.621271402629532</c:v>
                </c:pt>
                <c:pt idx="195">
                  <c:v>96.621271402629532</c:v>
                </c:pt>
                <c:pt idx="196">
                  <c:v>96.621271402629532</c:v>
                </c:pt>
                <c:pt idx="197">
                  <c:v>96.621271402629532</c:v>
                </c:pt>
                <c:pt idx="198">
                  <c:v>96.621271402629532</c:v>
                </c:pt>
                <c:pt idx="199">
                  <c:v>96.621271402629532</c:v>
                </c:pt>
                <c:pt idx="200">
                  <c:v>96.621271402629532</c:v>
                </c:pt>
                <c:pt idx="201">
                  <c:v>96.621271402629532</c:v>
                </c:pt>
                <c:pt idx="202">
                  <c:v>96.621271402629532</c:v>
                </c:pt>
                <c:pt idx="203">
                  <c:v>96.621271402629532</c:v>
                </c:pt>
                <c:pt idx="204">
                  <c:v>96.621271402629532</c:v>
                </c:pt>
                <c:pt idx="205">
                  <c:v>96.621271402629532</c:v>
                </c:pt>
                <c:pt idx="206">
                  <c:v>96.621271402629532</c:v>
                </c:pt>
                <c:pt idx="207">
                  <c:v>96.621271402629532</c:v>
                </c:pt>
                <c:pt idx="208">
                  <c:v>96.621271402629532</c:v>
                </c:pt>
                <c:pt idx="209">
                  <c:v>96.621271402629532</c:v>
                </c:pt>
                <c:pt idx="210">
                  <c:v>96.621271402629532</c:v>
                </c:pt>
                <c:pt idx="211">
                  <c:v>96.621271402629532</c:v>
                </c:pt>
                <c:pt idx="212">
                  <c:v>96.621271402629532</c:v>
                </c:pt>
                <c:pt idx="213">
                  <c:v>96.621271402629532</c:v>
                </c:pt>
                <c:pt idx="214">
                  <c:v>96.621271402629532</c:v>
                </c:pt>
                <c:pt idx="215">
                  <c:v>96.621271402629532</c:v>
                </c:pt>
                <c:pt idx="216">
                  <c:v>96.621271402629532</c:v>
                </c:pt>
                <c:pt idx="217">
                  <c:v>96.621271402629532</c:v>
                </c:pt>
                <c:pt idx="218">
                  <c:v>96.621271402629532</c:v>
                </c:pt>
                <c:pt idx="219">
                  <c:v>96.621271402629532</c:v>
                </c:pt>
                <c:pt idx="220">
                  <c:v>96.621271402629532</c:v>
                </c:pt>
                <c:pt idx="221">
                  <c:v>96.621271402629532</c:v>
                </c:pt>
                <c:pt idx="222">
                  <c:v>96.621271402629532</c:v>
                </c:pt>
                <c:pt idx="223">
                  <c:v>96.621271402629532</c:v>
                </c:pt>
                <c:pt idx="224">
                  <c:v>96.621271402629532</c:v>
                </c:pt>
                <c:pt idx="225">
                  <c:v>96.621271402629532</c:v>
                </c:pt>
                <c:pt idx="226">
                  <c:v>96.621271402629532</c:v>
                </c:pt>
                <c:pt idx="227">
                  <c:v>96.621271402629532</c:v>
                </c:pt>
                <c:pt idx="228">
                  <c:v>96.621271402629532</c:v>
                </c:pt>
                <c:pt idx="229">
                  <c:v>96.621271402629532</c:v>
                </c:pt>
                <c:pt idx="230">
                  <c:v>96.621271402629532</c:v>
                </c:pt>
                <c:pt idx="231">
                  <c:v>96.621271402629532</c:v>
                </c:pt>
                <c:pt idx="232">
                  <c:v>96.621271402629532</c:v>
                </c:pt>
                <c:pt idx="233">
                  <c:v>96.621271402629532</c:v>
                </c:pt>
                <c:pt idx="234">
                  <c:v>96.621271402629532</c:v>
                </c:pt>
                <c:pt idx="235">
                  <c:v>96.621271402629532</c:v>
                </c:pt>
                <c:pt idx="236">
                  <c:v>96.621271402629532</c:v>
                </c:pt>
                <c:pt idx="237">
                  <c:v>96.621271402629532</c:v>
                </c:pt>
                <c:pt idx="238">
                  <c:v>96.621271402629532</c:v>
                </c:pt>
                <c:pt idx="239">
                  <c:v>96.621271402629532</c:v>
                </c:pt>
                <c:pt idx="240">
                  <c:v>96.621271402629532</c:v>
                </c:pt>
                <c:pt idx="241">
                  <c:v>96.621271402629532</c:v>
                </c:pt>
                <c:pt idx="242">
                  <c:v>96.621271402629532</c:v>
                </c:pt>
                <c:pt idx="243">
                  <c:v>96.621271402629532</c:v>
                </c:pt>
                <c:pt idx="244">
                  <c:v>96.621271402629532</c:v>
                </c:pt>
                <c:pt idx="245">
                  <c:v>96.621271402629532</c:v>
                </c:pt>
                <c:pt idx="246">
                  <c:v>96.621271402629532</c:v>
                </c:pt>
                <c:pt idx="247">
                  <c:v>96.621271402629532</c:v>
                </c:pt>
                <c:pt idx="248">
                  <c:v>96.621271402629532</c:v>
                </c:pt>
                <c:pt idx="249">
                  <c:v>96.621271402629532</c:v>
                </c:pt>
                <c:pt idx="250">
                  <c:v>96.621271402629532</c:v>
                </c:pt>
                <c:pt idx="251">
                  <c:v>96.621271402629532</c:v>
                </c:pt>
                <c:pt idx="252">
                  <c:v>96.621271402629532</c:v>
                </c:pt>
                <c:pt idx="253">
                  <c:v>96.621271402629532</c:v>
                </c:pt>
                <c:pt idx="254">
                  <c:v>96.621271402629532</c:v>
                </c:pt>
                <c:pt idx="255">
                  <c:v>96.621271402629532</c:v>
                </c:pt>
                <c:pt idx="256">
                  <c:v>96.621271402629532</c:v>
                </c:pt>
                <c:pt idx="257">
                  <c:v>96.621271402629532</c:v>
                </c:pt>
                <c:pt idx="258">
                  <c:v>96.621271402629532</c:v>
                </c:pt>
                <c:pt idx="259">
                  <c:v>96.621271402629532</c:v>
                </c:pt>
                <c:pt idx="260">
                  <c:v>96.621271402629532</c:v>
                </c:pt>
                <c:pt idx="261">
                  <c:v>96.621271402629532</c:v>
                </c:pt>
                <c:pt idx="262">
                  <c:v>96.621271402629532</c:v>
                </c:pt>
                <c:pt idx="263">
                  <c:v>96.621271402629532</c:v>
                </c:pt>
                <c:pt idx="264">
                  <c:v>96.621271402629532</c:v>
                </c:pt>
                <c:pt idx="265">
                  <c:v>96.621271402629532</c:v>
                </c:pt>
                <c:pt idx="266">
                  <c:v>96.621271402629532</c:v>
                </c:pt>
                <c:pt idx="267">
                  <c:v>96.621271402629532</c:v>
                </c:pt>
                <c:pt idx="268">
                  <c:v>96.621271402629532</c:v>
                </c:pt>
                <c:pt idx="269">
                  <c:v>96.621271402629532</c:v>
                </c:pt>
                <c:pt idx="270">
                  <c:v>96.621271402629532</c:v>
                </c:pt>
                <c:pt idx="271">
                  <c:v>96.621271402629532</c:v>
                </c:pt>
                <c:pt idx="272">
                  <c:v>96.621271402629532</c:v>
                </c:pt>
                <c:pt idx="273">
                  <c:v>96.621271402629532</c:v>
                </c:pt>
                <c:pt idx="274">
                  <c:v>96.621271402629532</c:v>
                </c:pt>
                <c:pt idx="275">
                  <c:v>96.621271402629532</c:v>
                </c:pt>
                <c:pt idx="276">
                  <c:v>96.621271402629532</c:v>
                </c:pt>
                <c:pt idx="277">
                  <c:v>96.621271402629532</c:v>
                </c:pt>
                <c:pt idx="278">
                  <c:v>96.621271402629532</c:v>
                </c:pt>
                <c:pt idx="279">
                  <c:v>96.621271402629532</c:v>
                </c:pt>
                <c:pt idx="280">
                  <c:v>96.621271402629532</c:v>
                </c:pt>
                <c:pt idx="281">
                  <c:v>96.621271402629532</c:v>
                </c:pt>
                <c:pt idx="282">
                  <c:v>96.621271402629532</c:v>
                </c:pt>
                <c:pt idx="283">
                  <c:v>96.621271402629532</c:v>
                </c:pt>
                <c:pt idx="284">
                  <c:v>96.621271402629532</c:v>
                </c:pt>
                <c:pt idx="285">
                  <c:v>96.621271402629532</c:v>
                </c:pt>
                <c:pt idx="286">
                  <c:v>96.621271402629532</c:v>
                </c:pt>
                <c:pt idx="287">
                  <c:v>96.621271402629532</c:v>
                </c:pt>
                <c:pt idx="288">
                  <c:v>96.621271402629532</c:v>
                </c:pt>
                <c:pt idx="289">
                  <c:v>96.621271402629532</c:v>
                </c:pt>
                <c:pt idx="290">
                  <c:v>96.621271402629532</c:v>
                </c:pt>
                <c:pt idx="291">
                  <c:v>96.621271402629532</c:v>
                </c:pt>
                <c:pt idx="292">
                  <c:v>96.621271402629532</c:v>
                </c:pt>
                <c:pt idx="293">
                  <c:v>96.621271402629532</c:v>
                </c:pt>
                <c:pt idx="294">
                  <c:v>96.621271402629532</c:v>
                </c:pt>
                <c:pt idx="295">
                  <c:v>96.621271402629532</c:v>
                </c:pt>
                <c:pt idx="296">
                  <c:v>96.621271402629532</c:v>
                </c:pt>
                <c:pt idx="297">
                  <c:v>96.621271402629532</c:v>
                </c:pt>
                <c:pt idx="298">
                  <c:v>96.621271402629532</c:v>
                </c:pt>
                <c:pt idx="299">
                  <c:v>96.621271402629532</c:v>
                </c:pt>
                <c:pt idx="300">
                  <c:v>96.621271402629532</c:v>
                </c:pt>
                <c:pt idx="301">
                  <c:v>96.621271402629532</c:v>
                </c:pt>
                <c:pt idx="302">
                  <c:v>96.621271402629532</c:v>
                </c:pt>
                <c:pt idx="303">
                  <c:v>96.621271402629532</c:v>
                </c:pt>
                <c:pt idx="304">
                  <c:v>96.621271402629532</c:v>
                </c:pt>
                <c:pt idx="305">
                  <c:v>96.621271402629532</c:v>
                </c:pt>
                <c:pt idx="306">
                  <c:v>96.621271402629532</c:v>
                </c:pt>
                <c:pt idx="307">
                  <c:v>96.621271402629532</c:v>
                </c:pt>
                <c:pt idx="308">
                  <c:v>96.621271402629532</c:v>
                </c:pt>
                <c:pt idx="309">
                  <c:v>96.621271402629532</c:v>
                </c:pt>
                <c:pt idx="310">
                  <c:v>96.621271402629532</c:v>
                </c:pt>
                <c:pt idx="311">
                  <c:v>96.621271402629532</c:v>
                </c:pt>
                <c:pt idx="312">
                  <c:v>96.621271402629532</c:v>
                </c:pt>
                <c:pt idx="313">
                  <c:v>96.621271402629532</c:v>
                </c:pt>
                <c:pt idx="314">
                  <c:v>96.621271402629532</c:v>
                </c:pt>
                <c:pt idx="315">
                  <c:v>96.621271402629532</c:v>
                </c:pt>
                <c:pt idx="316">
                  <c:v>96.621271402629532</c:v>
                </c:pt>
                <c:pt idx="317">
                  <c:v>96.621271402629532</c:v>
                </c:pt>
                <c:pt idx="318">
                  <c:v>96.621271402629532</c:v>
                </c:pt>
                <c:pt idx="319">
                  <c:v>96.621271402629532</c:v>
                </c:pt>
                <c:pt idx="320">
                  <c:v>96.621271402629532</c:v>
                </c:pt>
                <c:pt idx="321">
                  <c:v>96.621271402629532</c:v>
                </c:pt>
                <c:pt idx="322">
                  <c:v>96.621271402629532</c:v>
                </c:pt>
                <c:pt idx="323">
                  <c:v>96.621271402629532</c:v>
                </c:pt>
                <c:pt idx="324">
                  <c:v>96.621271402629532</c:v>
                </c:pt>
                <c:pt idx="325">
                  <c:v>96.621271402629532</c:v>
                </c:pt>
                <c:pt idx="326">
                  <c:v>96.621271402629532</c:v>
                </c:pt>
                <c:pt idx="327">
                  <c:v>96.621271402629532</c:v>
                </c:pt>
                <c:pt idx="328">
                  <c:v>96.621271402629532</c:v>
                </c:pt>
                <c:pt idx="329">
                  <c:v>96.621271402629532</c:v>
                </c:pt>
                <c:pt idx="330">
                  <c:v>96.621271402629532</c:v>
                </c:pt>
                <c:pt idx="331">
                  <c:v>96.621271402629532</c:v>
                </c:pt>
                <c:pt idx="332">
                  <c:v>96.621271402629532</c:v>
                </c:pt>
                <c:pt idx="333">
                  <c:v>96.621271402629532</c:v>
                </c:pt>
                <c:pt idx="334">
                  <c:v>96.621271402629532</c:v>
                </c:pt>
                <c:pt idx="335">
                  <c:v>96.621271402629532</c:v>
                </c:pt>
                <c:pt idx="336">
                  <c:v>96.621271402629532</c:v>
                </c:pt>
                <c:pt idx="337">
                  <c:v>96.621271402629532</c:v>
                </c:pt>
                <c:pt idx="338">
                  <c:v>96.621271402629532</c:v>
                </c:pt>
                <c:pt idx="339">
                  <c:v>96.621271402629532</c:v>
                </c:pt>
                <c:pt idx="340">
                  <c:v>96.621271402629532</c:v>
                </c:pt>
                <c:pt idx="341">
                  <c:v>96.621271402629532</c:v>
                </c:pt>
                <c:pt idx="342">
                  <c:v>96.621271402629532</c:v>
                </c:pt>
                <c:pt idx="343">
                  <c:v>96.621271402629532</c:v>
                </c:pt>
                <c:pt idx="344">
                  <c:v>96.621271402629532</c:v>
                </c:pt>
                <c:pt idx="345">
                  <c:v>96.621271402629532</c:v>
                </c:pt>
                <c:pt idx="346">
                  <c:v>96.621271402629532</c:v>
                </c:pt>
                <c:pt idx="347">
                  <c:v>96.621271402629532</c:v>
                </c:pt>
                <c:pt idx="348">
                  <c:v>96.621271402629532</c:v>
                </c:pt>
                <c:pt idx="349">
                  <c:v>96.621271402629532</c:v>
                </c:pt>
                <c:pt idx="350">
                  <c:v>96.621271402629532</c:v>
                </c:pt>
                <c:pt idx="351">
                  <c:v>96.621271402629532</c:v>
                </c:pt>
                <c:pt idx="352">
                  <c:v>96.621271402629532</c:v>
                </c:pt>
                <c:pt idx="353">
                  <c:v>96.621271402629532</c:v>
                </c:pt>
                <c:pt idx="354">
                  <c:v>96.621271402629532</c:v>
                </c:pt>
                <c:pt idx="355">
                  <c:v>96.621271402629532</c:v>
                </c:pt>
                <c:pt idx="356">
                  <c:v>96.621271402629532</c:v>
                </c:pt>
                <c:pt idx="357">
                  <c:v>96.621271402629532</c:v>
                </c:pt>
                <c:pt idx="358">
                  <c:v>96.621271402629532</c:v>
                </c:pt>
                <c:pt idx="359">
                  <c:v>96.621271402629532</c:v>
                </c:pt>
                <c:pt idx="360">
                  <c:v>96.621271402629532</c:v>
                </c:pt>
                <c:pt idx="361">
                  <c:v>96.621271402629532</c:v>
                </c:pt>
                <c:pt idx="362">
                  <c:v>96.621271402629532</c:v>
                </c:pt>
                <c:pt idx="363">
                  <c:v>96.621271402629532</c:v>
                </c:pt>
                <c:pt idx="364">
                  <c:v>96.621271402629532</c:v>
                </c:pt>
                <c:pt idx="365">
                  <c:v>96.621271402629532</c:v>
                </c:pt>
                <c:pt idx="366">
                  <c:v>96.621271402629532</c:v>
                </c:pt>
                <c:pt idx="367">
                  <c:v>96.621271402629532</c:v>
                </c:pt>
                <c:pt idx="368">
                  <c:v>96.621271402629532</c:v>
                </c:pt>
                <c:pt idx="369">
                  <c:v>96.621271402629532</c:v>
                </c:pt>
                <c:pt idx="370">
                  <c:v>96.621271402629532</c:v>
                </c:pt>
                <c:pt idx="371">
                  <c:v>96.621271402629532</c:v>
                </c:pt>
                <c:pt idx="372">
                  <c:v>96.621271402629532</c:v>
                </c:pt>
                <c:pt idx="373">
                  <c:v>96.621271402629532</c:v>
                </c:pt>
                <c:pt idx="374">
                  <c:v>96.621271402629532</c:v>
                </c:pt>
                <c:pt idx="375">
                  <c:v>96.621271402629532</c:v>
                </c:pt>
                <c:pt idx="376">
                  <c:v>96.621271402629532</c:v>
                </c:pt>
                <c:pt idx="377">
                  <c:v>96.621271402629532</c:v>
                </c:pt>
                <c:pt idx="378">
                  <c:v>96.621271402629532</c:v>
                </c:pt>
                <c:pt idx="379">
                  <c:v>96.621271402629532</c:v>
                </c:pt>
                <c:pt idx="380">
                  <c:v>96.621271402629532</c:v>
                </c:pt>
                <c:pt idx="381">
                  <c:v>96.621271402629532</c:v>
                </c:pt>
                <c:pt idx="382">
                  <c:v>96.621271402629532</c:v>
                </c:pt>
                <c:pt idx="383">
                  <c:v>96.621271402629532</c:v>
                </c:pt>
                <c:pt idx="384">
                  <c:v>96.621271402629532</c:v>
                </c:pt>
                <c:pt idx="385">
                  <c:v>96.621271402629532</c:v>
                </c:pt>
                <c:pt idx="386">
                  <c:v>96.621271402629532</c:v>
                </c:pt>
                <c:pt idx="387">
                  <c:v>96.621271402629532</c:v>
                </c:pt>
                <c:pt idx="388">
                  <c:v>96.621271402629532</c:v>
                </c:pt>
                <c:pt idx="389">
                  <c:v>96.621271402629532</c:v>
                </c:pt>
                <c:pt idx="390">
                  <c:v>96.621271402629532</c:v>
                </c:pt>
                <c:pt idx="391">
                  <c:v>96.621271402629532</c:v>
                </c:pt>
                <c:pt idx="392">
                  <c:v>96.621271402629532</c:v>
                </c:pt>
                <c:pt idx="393">
                  <c:v>96.621271402629532</c:v>
                </c:pt>
                <c:pt idx="394">
                  <c:v>96.621271402629532</c:v>
                </c:pt>
                <c:pt idx="395">
                  <c:v>96.621271402629532</c:v>
                </c:pt>
                <c:pt idx="396">
                  <c:v>96.621271402629532</c:v>
                </c:pt>
                <c:pt idx="397">
                  <c:v>96.621271402629532</c:v>
                </c:pt>
                <c:pt idx="398">
                  <c:v>96.621271402629532</c:v>
                </c:pt>
                <c:pt idx="399">
                  <c:v>96.621271402629532</c:v>
                </c:pt>
                <c:pt idx="400">
                  <c:v>96.621271402629532</c:v>
                </c:pt>
                <c:pt idx="401">
                  <c:v>96.621271402629532</c:v>
                </c:pt>
                <c:pt idx="402">
                  <c:v>96.621271402629532</c:v>
                </c:pt>
                <c:pt idx="403">
                  <c:v>96.621271402629532</c:v>
                </c:pt>
                <c:pt idx="404">
                  <c:v>96.621271402629532</c:v>
                </c:pt>
                <c:pt idx="405">
                  <c:v>96.621271402629532</c:v>
                </c:pt>
                <c:pt idx="406">
                  <c:v>96.621271402629532</c:v>
                </c:pt>
                <c:pt idx="407">
                  <c:v>96.621271402629532</c:v>
                </c:pt>
                <c:pt idx="408">
                  <c:v>96.621271402629532</c:v>
                </c:pt>
                <c:pt idx="409">
                  <c:v>96.621271402629532</c:v>
                </c:pt>
                <c:pt idx="410">
                  <c:v>96.621271402629532</c:v>
                </c:pt>
                <c:pt idx="411">
                  <c:v>96.621271402629532</c:v>
                </c:pt>
                <c:pt idx="412">
                  <c:v>96.621271402629532</c:v>
                </c:pt>
                <c:pt idx="413">
                  <c:v>96.621271402629532</c:v>
                </c:pt>
                <c:pt idx="414">
                  <c:v>96.621271402629532</c:v>
                </c:pt>
                <c:pt idx="415">
                  <c:v>96.621271402629532</c:v>
                </c:pt>
                <c:pt idx="416">
                  <c:v>96.621271402629532</c:v>
                </c:pt>
                <c:pt idx="417">
                  <c:v>96.621271402629532</c:v>
                </c:pt>
                <c:pt idx="418">
                  <c:v>96.621271402629532</c:v>
                </c:pt>
                <c:pt idx="419">
                  <c:v>96.621271402629532</c:v>
                </c:pt>
                <c:pt idx="420">
                  <c:v>96.621271402629532</c:v>
                </c:pt>
                <c:pt idx="421">
                  <c:v>96.621271402629532</c:v>
                </c:pt>
                <c:pt idx="422">
                  <c:v>96.621271402629532</c:v>
                </c:pt>
                <c:pt idx="423">
                  <c:v>96.621271402629532</c:v>
                </c:pt>
                <c:pt idx="424">
                  <c:v>96.621271402629532</c:v>
                </c:pt>
                <c:pt idx="425">
                  <c:v>96.621271402629532</c:v>
                </c:pt>
                <c:pt idx="426">
                  <c:v>96.621271402629532</c:v>
                </c:pt>
                <c:pt idx="427">
                  <c:v>96.621271402629532</c:v>
                </c:pt>
                <c:pt idx="428">
                  <c:v>96.621271402629532</c:v>
                </c:pt>
                <c:pt idx="429">
                  <c:v>96.621271402629532</c:v>
                </c:pt>
                <c:pt idx="430">
                  <c:v>96.621271402629532</c:v>
                </c:pt>
                <c:pt idx="431">
                  <c:v>96.621271402629532</c:v>
                </c:pt>
                <c:pt idx="432">
                  <c:v>96.621271402629532</c:v>
                </c:pt>
                <c:pt idx="433">
                  <c:v>96.621271402629532</c:v>
                </c:pt>
                <c:pt idx="434">
                  <c:v>96.621271402629532</c:v>
                </c:pt>
                <c:pt idx="435">
                  <c:v>96.621271402629532</c:v>
                </c:pt>
                <c:pt idx="436">
                  <c:v>96.621271402629532</c:v>
                </c:pt>
                <c:pt idx="437">
                  <c:v>96.621271402629532</c:v>
                </c:pt>
                <c:pt idx="438">
                  <c:v>96.621271402629532</c:v>
                </c:pt>
                <c:pt idx="439">
                  <c:v>96.621271402629532</c:v>
                </c:pt>
                <c:pt idx="440">
                  <c:v>96.621271402629532</c:v>
                </c:pt>
                <c:pt idx="441">
                  <c:v>96.621271402629532</c:v>
                </c:pt>
                <c:pt idx="442">
                  <c:v>96.621271402629532</c:v>
                </c:pt>
                <c:pt idx="443">
                  <c:v>96.621271402629532</c:v>
                </c:pt>
                <c:pt idx="444">
                  <c:v>96.621271402629532</c:v>
                </c:pt>
                <c:pt idx="445">
                  <c:v>96.621271402629532</c:v>
                </c:pt>
                <c:pt idx="446">
                  <c:v>96.621271402629532</c:v>
                </c:pt>
                <c:pt idx="447">
                  <c:v>96.621271402629532</c:v>
                </c:pt>
                <c:pt idx="448">
                  <c:v>96.621271402629532</c:v>
                </c:pt>
                <c:pt idx="449">
                  <c:v>96.621271402629532</c:v>
                </c:pt>
                <c:pt idx="450">
                  <c:v>96.621271402629532</c:v>
                </c:pt>
                <c:pt idx="451">
                  <c:v>96.621271402629532</c:v>
                </c:pt>
                <c:pt idx="452">
                  <c:v>96.621271402629532</c:v>
                </c:pt>
                <c:pt idx="453">
                  <c:v>96.621271402629532</c:v>
                </c:pt>
                <c:pt idx="454">
                  <c:v>96.621271402629532</c:v>
                </c:pt>
                <c:pt idx="455">
                  <c:v>96.621271402629532</c:v>
                </c:pt>
                <c:pt idx="456">
                  <c:v>96.621271402629532</c:v>
                </c:pt>
                <c:pt idx="457">
                  <c:v>96.621271402629532</c:v>
                </c:pt>
                <c:pt idx="458">
                  <c:v>96.621271402629532</c:v>
                </c:pt>
                <c:pt idx="459">
                  <c:v>96.621271402629532</c:v>
                </c:pt>
                <c:pt idx="460">
                  <c:v>96.621271402629532</c:v>
                </c:pt>
                <c:pt idx="461">
                  <c:v>96.621271402629532</c:v>
                </c:pt>
                <c:pt idx="462">
                  <c:v>96.621271402629532</c:v>
                </c:pt>
                <c:pt idx="463">
                  <c:v>96.621271402629532</c:v>
                </c:pt>
                <c:pt idx="464">
                  <c:v>96.621271402629532</c:v>
                </c:pt>
                <c:pt idx="465">
                  <c:v>96.621271402629532</c:v>
                </c:pt>
                <c:pt idx="466">
                  <c:v>96.621271402629532</c:v>
                </c:pt>
                <c:pt idx="467">
                  <c:v>96.621271402629532</c:v>
                </c:pt>
                <c:pt idx="468">
                  <c:v>96.621271402629532</c:v>
                </c:pt>
                <c:pt idx="469">
                  <c:v>96.621271402629532</c:v>
                </c:pt>
                <c:pt idx="470">
                  <c:v>96.621271402629532</c:v>
                </c:pt>
                <c:pt idx="471">
                  <c:v>96.621271402629532</c:v>
                </c:pt>
                <c:pt idx="472">
                  <c:v>96.621271402629532</c:v>
                </c:pt>
                <c:pt idx="473">
                  <c:v>96.621271402629532</c:v>
                </c:pt>
                <c:pt idx="474">
                  <c:v>96.621271402629532</c:v>
                </c:pt>
                <c:pt idx="475">
                  <c:v>96.621271402629532</c:v>
                </c:pt>
                <c:pt idx="476">
                  <c:v>96.621271402629532</c:v>
                </c:pt>
                <c:pt idx="477">
                  <c:v>96.621271402629532</c:v>
                </c:pt>
                <c:pt idx="478">
                  <c:v>96.621271402629532</c:v>
                </c:pt>
                <c:pt idx="479">
                  <c:v>96.621271402629532</c:v>
                </c:pt>
                <c:pt idx="480">
                  <c:v>96.621271402629532</c:v>
                </c:pt>
                <c:pt idx="481">
                  <c:v>96.621271402629532</c:v>
                </c:pt>
                <c:pt idx="482">
                  <c:v>96.621271402629532</c:v>
                </c:pt>
                <c:pt idx="483">
                  <c:v>96.621271402629532</c:v>
                </c:pt>
                <c:pt idx="484">
                  <c:v>96.621271402629532</c:v>
                </c:pt>
                <c:pt idx="485">
                  <c:v>96.621271402629532</c:v>
                </c:pt>
                <c:pt idx="486">
                  <c:v>96.621271402629532</c:v>
                </c:pt>
                <c:pt idx="487">
                  <c:v>96.621271402629532</c:v>
                </c:pt>
                <c:pt idx="488">
                  <c:v>96.621271402629532</c:v>
                </c:pt>
                <c:pt idx="489">
                  <c:v>96.621271402629532</c:v>
                </c:pt>
                <c:pt idx="490">
                  <c:v>96.621271402629532</c:v>
                </c:pt>
                <c:pt idx="491">
                  <c:v>96.621271402629532</c:v>
                </c:pt>
                <c:pt idx="492">
                  <c:v>96.621271402629532</c:v>
                </c:pt>
                <c:pt idx="493">
                  <c:v>96.621271402629532</c:v>
                </c:pt>
                <c:pt idx="494">
                  <c:v>96.621271402629532</c:v>
                </c:pt>
                <c:pt idx="495">
                  <c:v>96.621271402629532</c:v>
                </c:pt>
                <c:pt idx="496">
                  <c:v>96.621271402629532</c:v>
                </c:pt>
                <c:pt idx="497">
                  <c:v>96.621271402629532</c:v>
                </c:pt>
                <c:pt idx="498">
                  <c:v>96.621271402629532</c:v>
                </c:pt>
                <c:pt idx="499">
                  <c:v>96.621271402629532</c:v>
                </c:pt>
                <c:pt idx="500">
                  <c:v>96.621271402629532</c:v>
                </c:pt>
                <c:pt idx="501">
                  <c:v>96.621271402629532</c:v>
                </c:pt>
                <c:pt idx="502">
                  <c:v>96.621271402629532</c:v>
                </c:pt>
                <c:pt idx="503">
                  <c:v>96.621271402629532</c:v>
                </c:pt>
                <c:pt idx="504">
                  <c:v>96.621271402629532</c:v>
                </c:pt>
                <c:pt idx="505">
                  <c:v>96.621271402629532</c:v>
                </c:pt>
                <c:pt idx="506">
                  <c:v>96.621271402629532</c:v>
                </c:pt>
                <c:pt idx="507">
                  <c:v>96.621271402629532</c:v>
                </c:pt>
                <c:pt idx="508">
                  <c:v>96.621271402629532</c:v>
                </c:pt>
                <c:pt idx="509">
                  <c:v>96.621271402629532</c:v>
                </c:pt>
                <c:pt idx="510">
                  <c:v>96.621271402629532</c:v>
                </c:pt>
                <c:pt idx="511">
                  <c:v>96.621271402629532</c:v>
                </c:pt>
                <c:pt idx="512">
                  <c:v>96.621271402629532</c:v>
                </c:pt>
                <c:pt idx="513">
                  <c:v>96.621271402629532</c:v>
                </c:pt>
                <c:pt idx="514">
                  <c:v>96.621271402629532</c:v>
                </c:pt>
                <c:pt idx="515">
                  <c:v>96.621271402629532</c:v>
                </c:pt>
                <c:pt idx="516">
                  <c:v>96.621271402629532</c:v>
                </c:pt>
                <c:pt idx="517">
                  <c:v>96.621271402629532</c:v>
                </c:pt>
                <c:pt idx="518">
                  <c:v>96.621271402629532</c:v>
                </c:pt>
                <c:pt idx="519">
                  <c:v>96.621271402629532</c:v>
                </c:pt>
                <c:pt idx="520">
                  <c:v>96.621271402629532</c:v>
                </c:pt>
                <c:pt idx="521">
                  <c:v>96.621271402629532</c:v>
                </c:pt>
                <c:pt idx="522">
                  <c:v>96.621271402629532</c:v>
                </c:pt>
                <c:pt idx="523">
                  <c:v>96.621271402629532</c:v>
                </c:pt>
                <c:pt idx="524">
                  <c:v>96.621271402629532</c:v>
                </c:pt>
                <c:pt idx="525">
                  <c:v>96.621271402629532</c:v>
                </c:pt>
                <c:pt idx="526">
                  <c:v>96.621271402629532</c:v>
                </c:pt>
                <c:pt idx="527">
                  <c:v>96.621271402629532</c:v>
                </c:pt>
                <c:pt idx="528">
                  <c:v>96.621271402629532</c:v>
                </c:pt>
                <c:pt idx="529">
                  <c:v>96.621271402629532</c:v>
                </c:pt>
                <c:pt idx="530">
                  <c:v>96.621271402629532</c:v>
                </c:pt>
                <c:pt idx="531">
                  <c:v>96.621271402629532</c:v>
                </c:pt>
                <c:pt idx="532">
                  <c:v>96.621271402629532</c:v>
                </c:pt>
                <c:pt idx="533">
                  <c:v>96.621271402629532</c:v>
                </c:pt>
                <c:pt idx="534">
                  <c:v>96.621271402629532</c:v>
                </c:pt>
                <c:pt idx="535">
                  <c:v>96.621271402629532</c:v>
                </c:pt>
                <c:pt idx="536">
                  <c:v>96.621271402629532</c:v>
                </c:pt>
                <c:pt idx="537">
                  <c:v>96.621271402629532</c:v>
                </c:pt>
                <c:pt idx="538">
                  <c:v>96.621271402629532</c:v>
                </c:pt>
                <c:pt idx="539">
                  <c:v>96.621271402629532</c:v>
                </c:pt>
                <c:pt idx="540">
                  <c:v>96.621271402629532</c:v>
                </c:pt>
                <c:pt idx="541">
                  <c:v>96.621271402629532</c:v>
                </c:pt>
                <c:pt idx="542">
                  <c:v>96.621271402629532</c:v>
                </c:pt>
                <c:pt idx="543">
                  <c:v>96.621271402629532</c:v>
                </c:pt>
                <c:pt idx="544">
                  <c:v>96.621271402629532</c:v>
                </c:pt>
                <c:pt idx="545">
                  <c:v>96.621271402629532</c:v>
                </c:pt>
                <c:pt idx="546">
                  <c:v>96.621271402629532</c:v>
                </c:pt>
                <c:pt idx="547">
                  <c:v>96.621271402629532</c:v>
                </c:pt>
                <c:pt idx="548">
                  <c:v>96.621271402629532</c:v>
                </c:pt>
                <c:pt idx="549">
                  <c:v>96.621271402629532</c:v>
                </c:pt>
                <c:pt idx="550">
                  <c:v>96.621271402629532</c:v>
                </c:pt>
                <c:pt idx="551">
                  <c:v>96.621271402629532</c:v>
                </c:pt>
                <c:pt idx="552">
                  <c:v>96.621271402629532</c:v>
                </c:pt>
                <c:pt idx="553">
                  <c:v>96.621271402629532</c:v>
                </c:pt>
                <c:pt idx="554">
                  <c:v>96.621271402629532</c:v>
                </c:pt>
                <c:pt idx="555">
                  <c:v>96.621271402629532</c:v>
                </c:pt>
                <c:pt idx="556">
                  <c:v>96.621271402629532</c:v>
                </c:pt>
                <c:pt idx="557">
                  <c:v>96.621271402629532</c:v>
                </c:pt>
                <c:pt idx="558">
                  <c:v>96.621271402629532</c:v>
                </c:pt>
                <c:pt idx="559">
                  <c:v>96.621271402629532</c:v>
                </c:pt>
                <c:pt idx="560">
                  <c:v>96.621271402629532</c:v>
                </c:pt>
                <c:pt idx="561">
                  <c:v>96.621271402629532</c:v>
                </c:pt>
                <c:pt idx="562">
                  <c:v>96.621271402629532</c:v>
                </c:pt>
                <c:pt idx="563">
                  <c:v>96.621271402629532</c:v>
                </c:pt>
                <c:pt idx="564">
                  <c:v>96.621271402629532</c:v>
                </c:pt>
                <c:pt idx="565">
                  <c:v>96.621271402629532</c:v>
                </c:pt>
                <c:pt idx="566">
                  <c:v>96.621271402629532</c:v>
                </c:pt>
                <c:pt idx="567">
                  <c:v>96.621271402629532</c:v>
                </c:pt>
                <c:pt idx="568">
                  <c:v>96.621271402629532</c:v>
                </c:pt>
                <c:pt idx="569">
                  <c:v>96.621271402629532</c:v>
                </c:pt>
                <c:pt idx="570">
                  <c:v>96.621271402629532</c:v>
                </c:pt>
                <c:pt idx="571">
                  <c:v>96.621271402629532</c:v>
                </c:pt>
                <c:pt idx="572">
                  <c:v>96.621271402629532</c:v>
                </c:pt>
                <c:pt idx="573">
                  <c:v>96.621271402629532</c:v>
                </c:pt>
                <c:pt idx="574">
                  <c:v>96.621271402629532</c:v>
                </c:pt>
                <c:pt idx="575">
                  <c:v>96.621271402629532</c:v>
                </c:pt>
                <c:pt idx="576">
                  <c:v>96.621271402629532</c:v>
                </c:pt>
                <c:pt idx="577">
                  <c:v>96.621271402629532</c:v>
                </c:pt>
                <c:pt idx="578">
                  <c:v>96.621271402629532</c:v>
                </c:pt>
                <c:pt idx="579">
                  <c:v>96.621271402629532</c:v>
                </c:pt>
                <c:pt idx="580">
                  <c:v>96.621271402629532</c:v>
                </c:pt>
                <c:pt idx="581">
                  <c:v>96.621271402629532</c:v>
                </c:pt>
                <c:pt idx="582">
                  <c:v>96.621271402629532</c:v>
                </c:pt>
                <c:pt idx="583">
                  <c:v>96.621271402629532</c:v>
                </c:pt>
                <c:pt idx="584">
                  <c:v>96.621271402629532</c:v>
                </c:pt>
                <c:pt idx="585">
                  <c:v>96.621271402629532</c:v>
                </c:pt>
                <c:pt idx="586">
                  <c:v>96.621271402629532</c:v>
                </c:pt>
                <c:pt idx="587">
                  <c:v>96.621271402629532</c:v>
                </c:pt>
                <c:pt idx="588">
                  <c:v>96.621271402629532</c:v>
                </c:pt>
                <c:pt idx="589">
                  <c:v>96.621271402629532</c:v>
                </c:pt>
                <c:pt idx="590">
                  <c:v>96.621271402629532</c:v>
                </c:pt>
                <c:pt idx="591">
                  <c:v>96.621271402629532</c:v>
                </c:pt>
                <c:pt idx="592">
                  <c:v>96.621271402629532</c:v>
                </c:pt>
                <c:pt idx="593">
                  <c:v>96.621271402629532</c:v>
                </c:pt>
                <c:pt idx="594">
                  <c:v>96.621271402629532</c:v>
                </c:pt>
                <c:pt idx="595">
                  <c:v>96.621271402629532</c:v>
                </c:pt>
                <c:pt idx="596">
                  <c:v>96.621271402629532</c:v>
                </c:pt>
                <c:pt idx="597">
                  <c:v>96.621271402629532</c:v>
                </c:pt>
                <c:pt idx="598">
                  <c:v>96.621271402629532</c:v>
                </c:pt>
                <c:pt idx="599">
                  <c:v>96.621271402629532</c:v>
                </c:pt>
                <c:pt idx="600">
                  <c:v>96.621271402629532</c:v>
                </c:pt>
                <c:pt idx="601">
                  <c:v>96.621271402629532</c:v>
                </c:pt>
                <c:pt idx="602">
                  <c:v>96.621271402629532</c:v>
                </c:pt>
                <c:pt idx="603">
                  <c:v>96.621271402629532</c:v>
                </c:pt>
                <c:pt idx="604">
                  <c:v>96.621271402629532</c:v>
                </c:pt>
                <c:pt idx="605">
                  <c:v>96.621271402629532</c:v>
                </c:pt>
                <c:pt idx="606">
                  <c:v>96.621271402629532</c:v>
                </c:pt>
                <c:pt idx="607">
                  <c:v>96.621271402629532</c:v>
                </c:pt>
                <c:pt idx="608">
                  <c:v>96.621271402629532</c:v>
                </c:pt>
                <c:pt idx="609">
                  <c:v>96.621271402629532</c:v>
                </c:pt>
                <c:pt idx="610">
                  <c:v>96.621271402629532</c:v>
                </c:pt>
                <c:pt idx="611">
                  <c:v>96.621271402629532</c:v>
                </c:pt>
                <c:pt idx="612">
                  <c:v>96.621271402629532</c:v>
                </c:pt>
                <c:pt idx="613">
                  <c:v>96.621271402629532</c:v>
                </c:pt>
                <c:pt idx="614">
                  <c:v>96.621271402629532</c:v>
                </c:pt>
                <c:pt idx="615">
                  <c:v>96.621271402629532</c:v>
                </c:pt>
                <c:pt idx="616">
                  <c:v>96.621271402629532</c:v>
                </c:pt>
                <c:pt idx="617">
                  <c:v>96.621271402629532</c:v>
                </c:pt>
                <c:pt idx="618">
                  <c:v>96.621271402629532</c:v>
                </c:pt>
                <c:pt idx="619">
                  <c:v>96.621271402629532</c:v>
                </c:pt>
                <c:pt idx="620">
                  <c:v>96.621271402629532</c:v>
                </c:pt>
                <c:pt idx="621">
                  <c:v>96.621271402629532</c:v>
                </c:pt>
                <c:pt idx="622">
                  <c:v>96.621271402629532</c:v>
                </c:pt>
                <c:pt idx="623">
                  <c:v>96.621271402629532</c:v>
                </c:pt>
                <c:pt idx="624">
                  <c:v>96.621271402629532</c:v>
                </c:pt>
                <c:pt idx="625">
                  <c:v>96.621271402629532</c:v>
                </c:pt>
                <c:pt idx="626">
                  <c:v>96.621271402629532</c:v>
                </c:pt>
                <c:pt idx="627">
                  <c:v>96.621271402629532</c:v>
                </c:pt>
                <c:pt idx="628">
                  <c:v>96.621271402629532</c:v>
                </c:pt>
                <c:pt idx="629">
                  <c:v>96.621271402629532</c:v>
                </c:pt>
                <c:pt idx="630">
                  <c:v>96.621271402629532</c:v>
                </c:pt>
                <c:pt idx="631">
                  <c:v>96.621271402629532</c:v>
                </c:pt>
                <c:pt idx="632">
                  <c:v>96.621271402629532</c:v>
                </c:pt>
                <c:pt idx="633">
                  <c:v>96.621271402629532</c:v>
                </c:pt>
                <c:pt idx="634">
                  <c:v>96.621271402629532</c:v>
                </c:pt>
                <c:pt idx="635">
                  <c:v>96.621271402629532</c:v>
                </c:pt>
                <c:pt idx="636">
                  <c:v>96.621271402629532</c:v>
                </c:pt>
                <c:pt idx="637">
                  <c:v>96.621271402629532</c:v>
                </c:pt>
                <c:pt idx="638">
                  <c:v>96.621271402629532</c:v>
                </c:pt>
                <c:pt idx="639">
                  <c:v>96.621271402629532</c:v>
                </c:pt>
                <c:pt idx="640">
                  <c:v>96.621271402629532</c:v>
                </c:pt>
                <c:pt idx="641">
                  <c:v>96.621271402629532</c:v>
                </c:pt>
                <c:pt idx="642">
                  <c:v>96.621271402629532</c:v>
                </c:pt>
                <c:pt idx="643">
                  <c:v>96.621271402629532</c:v>
                </c:pt>
                <c:pt idx="644">
                  <c:v>96.621271402629532</c:v>
                </c:pt>
                <c:pt idx="645">
                  <c:v>96.621271402629532</c:v>
                </c:pt>
                <c:pt idx="646">
                  <c:v>96.621271402629532</c:v>
                </c:pt>
                <c:pt idx="647">
                  <c:v>96.621271402629532</c:v>
                </c:pt>
                <c:pt idx="648">
                  <c:v>96.621271402629532</c:v>
                </c:pt>
                <c:pt idx="649">
                  <c:v>96.621271402629532</c:v>
                </c:pt>
                <c:pt idx="650">
                  <c:v>96.621271402629532</c:v>
                </c:pt>
                <c:pt idx="651">
                  <c:v>96.621271402629532</c:v>
                </c:pt>
                <c:pt idx="652">
                  <c:v>96.621271402629532</c:v>
                </c:pt>
                <c:pt idx="653">
                  <c:v>96.621271402629532</c:v>
                </c:pt>
                <c:pt idx="654">
                  <c:v>96.621271402629532</c:v>
                </c:pt>
                <c:pt idx="655">
                  <c:v>96.621271402629532</c:v>
                </c:pt>
                <c:pt idx="656">
                  <c:v>96.621271402629532</c:v>
                </c:pt>
                <c:pt idx="657">
                  <c:v>96.621271402629532</c:v>
                </c:pt>
                <c:pt idx="658">
                  <c:v>96.621271402629532</c:v>
                </c:pt>
                <c:pt idx="659">
                  <c:v>96.621271402629532</c:v>
                </c:pt>
                <c:pt idx="660">
                  <c:v>96.621271402629532</c:v>
                </c:pt>
                <c:pt idx="661">
                  <c:v>96.621271402629532</c:v>
                </c:pt>
                <c:pt idx="662">
                  <c:v>96.621271402629532</c:v>
                </c:pt>
                <c:pt idx="663">
                  <c:v>96.621271402629532</c:v>
                </c:pt>
                <c:pt idx="664">
                  <c:v>96.621271402629532</c:v>
                </c:pt>
                <c:pt idx="665">
                  <c:v>96.621271402629532</c:v>
                </c:pt>
                <c:pt idx="666">
                  <c:v>96.621271402629532</c:v>
                </c:pt>
                <c:pt idx="667">
                  <c:v>96.621271402629532</c:v>
                </c:pt>
                <c:pt idx="668">
                  <c:v>96.621271402629532</c:v>
                </c:pt>
                <c:pt idx="669">
                  <c:v>96.621271402629532</c:v>
                </c:pt>
                <c:pt idx="670">
                  <c:v>96.621271402629532</c:v>
                </c:pt>
                <c:pt idx="671">
                  <c:v>96.621271402629532</c:v>
                </c:pt>
                <c:pt idx="672">
                  <c:v>96.621271402629532</c:v>
                </c:pt>
                <c:pt idx="673">
                  <c:v>96.621271402629532</c:v>
                </c:pt>
                <c:pt idx="674">
                  <c:v>96.621271402629532</c:v>
                </c:pt>
                <c:pt idx="675">
                  <c:v>96.621271402629532</c:v>
                </c:pt>
                <c:pt idx="676">
                  <c:v>96.621271402629532</c:v>
                </c:pt>
                <c:pt idx="677">
                  <c:v>96.621271402629532</c:v>
                </c:pt>
                <c:pt idx="678">
                  <c:v>96.621271402629532</c:v>
                </c:pt>
                <c:pt idx="679">
                  <c:v>96.621271402629532</c:v>
                </c:pt>
                <c:pt idx="680">
                  <c:v>96.621271402629532</c:v>
                </c:pt>
                <c:pt idx="681">
                  <c:v>96.621271402629532</c:v>
                </c:pt>
                <c:pt idx="682">
                  <c:v>96.621271402629532</c:v>
                </c:pt>
                <c:pt idx="683">
                  <c:v>96.621271402629532</c:v>
                </c:pt>
                <c:pt idx="684">
                  <c:v>96.621271402629532</c:v>
                </c:pt>
                <c:pt idx="685">
                  <c:v>96.621271402629532</c:v>
                </c:pt>
                <c:pt idx="686">
                  <c:v>96.621271402629532</c:v>
                </c:pt>
                <c:pt idx="687">
                  <c:v>96.621271402629532</c:v>
                </c:pt>
                <c:pt idx="688">
                  <c:v>96.621271402629532</c:v>
                </c:pt>
                <c:pt idx="689">
                  <c:v>96.621271402629532</c:v>
                </c:pt>
                <c:pt idx="690">
                  <c:v>96.621271402629532</c:v>
                </c:pt>
                <c:pt idx="691">
                  <c:v>96.621271402629532</c:v>
                </c:pt>
                <c:pt idx="692">
                  <c:v>96.621271402629532</c:v>
                </c:pt>
                <c:pt idx="693">
                  <c:v>96.621271402629532</c:v>
                </c:pt>
                <c:pt idx="694">
                  <c:v>96.621271402629532</c:v>
                </c:pt>
                <c:pt idx="695">
                  <c:v>96.621271402629532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E8E-42CE-B0C7-FC28410AC1E4}"/>
            </c:ext>
          </c:extLst>
        </c:ser>
        <c:ser>
          <c:idx val="2"/>
          <c:order val="3"/>
          <c:tx>
            <c:v>MHWS</c:v>
          </c:tx>
          <c:marker>
            <c:symbol val="none"/>
          </c:marker>
          <c:cat>
            <c:numRef>
              <c:f>'HASIL PASUT'!$AB$2:$AB$697</c:f>
              <c:numCache>
                <c:formatCode>m/d/yyyy</c:formatCode>
                <c:ptCount val="696"/>
                <c:pt idx="0">
                  <c:v>45658</c:v>
                </c:pt>
                <c:pt idx="1">
                  <c:v>45658</c:v>
                </c:pt>
                <c:pt idx="2">
                  <c:v>45658</c:v>
                </c:pt>
                <c:pt idx="3">
                  <c:v>45658</c:v>
                </c:pt>
                <c:pt idx="4">
                  <c:v>45658</c:v>
                </c:pt>
                <c:pt idx="5">
                  <c:v>45658</c:v>
                </c:pt>
                <c:pt idx="6">
                  <c:v>45658</c:v>
                </c:pt>
                <c:pt idx="7">
                  <c:v>45658</c:v>
                </c:pt>
                <c:pt idx="8">
                  <c:v>45658</c:v>
                </c:pt>
                <c:pt idx="9">
                  <c:v>45658</c:v>
                </c:pt>
                <c:pt idx="10">
                  <c:v>45658</c:v>
                </c:pt>
                <c:pt idx="11">
                  <c:v>45658</c:v>
                </c:pt>
                <c:pt idx="12">
                  <c:v>45658</c:v>
                </c:pt>
                <c:pt idx="13">
                  <c:v>45658</c:v>
                </c:pt>
                <c:pt idx="14">
                  <c:v>45658</c:v>
                </c:pt>
                <c:pt idx="15">
                  <c:v>45658</c:v>
                </c:pt>
                <c:pt idx="16">
                  <c:v>45658</c:v>
                </c:pt>
                <c:pt idx="17">
                  <c:v>45658</c:v>
                </c:pt>
                <c:pt idx="18">
                  <c:v>45658</c:v>
                </c:pt>
                <c:pt idx="19">
                  <c:v>45658</c:v>
                </c:pt>
                <c:pt idx="20">
                  <c:v>45658</c:v>
                </c:pt>
                <c:pt idx="21">
                  <c:v>45658</c:v>
                </c:pt>
                <c:pt idx="22">
                  <c:v>45658</c:v>
                </c:pt>
                <c:pt idx="23">
                  <c:v>45658</c:v>
                </c:pt>
                <c:pt idx="24">
                  <c:v>45659</c:v>
                </c:pt>
                <c:pt idx="25">
                  <c:v>45659</c:v>
                </c:pt>
                <c:pt idx="26">
                  <c:v>45659</c:v>
                </c:pt>
                <c:pt idx="27">
                  <c:v>45659</c:v>
                </c:pt>
                <c:pt idx="28">
                  <c:v>45659</c:v>
                </c:pt>
                <c:pt idx="29">
                  <c:v>45659</c:v>
                </c:pt>
                <c:pt idx="30">
                  <c:v>45659</c:v>
                </c:pt>
                <c:pt idx="31">
                  <c:v>45659</c:v>
                </c:pt>
                <c:pt idx="32">
                  <c:v>45659</c:v>
                </c:pt>
                <c:pt idx="33">
                  <c:v>45659</c:v>
                </c:pt>
                <c:pt idx="34">
                  <c:v>45659</c:v>
                </c:pt>
                <c:pt idx="35">
                  <c:v>45659</c:v>
                </c:pt>
                <c:pt idx="36">
                  <c:v>45659</c:v>
                </c:pt>
                <c:pt idx="37">
                  <c:v>45659</c:v>
                </c:pt>
                <c:pt idx="38">
                  <c:v>45659</c:v>
                </c:pt>
                <c:pt idx="39">
                  <c:v>45659</c:v>
                </c:pt>
                <c:pt idx="40">
                  <c:v>45659</c:v>
                </c:pt>
                <c:pt idx="41">
                  <c:v>45659</c:v>
                </c:pt>
                <c:pt idx="42">
                  <c:v>45659</c:v>
                </c:pt>
                <c:pt idx="43">
                  <c:v>45659</c:v>
                </c:pt>
                <c:pt idx="44">
                  <c:v>45659</c:v>
                </c:pt>
                <c:pt idx="45">
                  <c:v>45659</c:v>
                </c:pt>
                <c:pt idx="46">
                  <c:v>45659</c:v>
                </c:pt>
                <c:pt idx="47">
                  <c:v>45659</c:v>
                </c:pt>
                <c:pt idx="48">
                  <c:v>45660</c:v>
                </c:pt>
                <c:pt idx="49">
                  <c:v>45660</c:v>
                </c:pt>
                <c:pt idx="50">
                  <c:v>45660</c:v>
                </c:pt>
                <c:pt idx="51">
                  <c:v>45660</c:v>
                </c:pt>
                <c:pt idx="52">
                  <c:v>45660</c:v>
                </c:pt>
                <c:pt idx="53">
                  <c:v>45660</c:v>
                </c:pt>
                <c:pt idx="54">
                  <c:v>45660</c:v>
                </c:pt>
                <c:pt idx="55">
                  <c:v>45660</c:v>
                </c:pt>
                <c:pt idx="56">
                  <c:v>45660</c:v>
                </c:pt>
                <c:pt idx="57">
                  <c:v>45660</c:v>
                </c:pt>
                <c:pt idx="58">
                  <c:v>45660</c:v>
                </c:pt>
                <c:pt idx="59">
                  <c:v>45660</c:v>
                </c:pt>
                <c:pt idx="60">
                  <c:v>45660</c:v>
                </c:pt>
                <c:pt idx="61">
                  <c:v>45660</c:v>
                </c:pt>
                <c:pt idx="62">
                  <c:v>45660</c:v>
                </c:pt>
                <c:pt idx="63">
                  <c:v>45660</c:v>
                </c:pt>
                <c:pt idx="64">
                  <c:v>45660</c:v>
                </c:pt>
                <c:pt idx="65">
                  <c:v>45660</c:v>
                </c:pt>
                <c:pt idx="66">
                  <c:v>45660</c:v>
                </c:pt>
                <c:pt idx="67">
                  <c:v>45660</c:v>
                </c:pt>
                <c:pt idx="68">
                  <c:v>45660</c:v>
                </c:pt>
                <c:pt idx="69">
                  <c:v>45660</c:v>
                </c:pt>
                <c:pt idx="70">
                  <c:v>45660</c:v>
                </c:pt>
                <c:pt idx="71">
                  <c:v>45660</c:v>
                </c:pt>
                <c:pt idx="72">
                  <c:v>45661</c:v>
                </c:pt>
                <c:pt idx="73">
                  <c:v>45661</c:v>
                </c:pt>
                <c:pt idx="74">
                  <c:v>45661</c:v>
                </c:pt>
                <c:pt idx="75">
                  <c:v>45661</c:v>
                </c:pt>
                <c:pt idx="76">
                  <c:v>45661</c:v>
                </c:pt>
                <c:pt idx="77">
                  <c:v>45661</c:v>
                </c:pt>
                <c:pt idx="78">
                  <c:v>45661</c:v>
                </c:pt>
                <c:pt idx="79">
                  <c:v>45661</c:v>
                </c:pt>
                <c:pt idx="80">
                  <c:v>45661</c:v>
                </c:pt>
                <c:pt idx="81">
                  <c:v>45661</c:v>
                </c:pt>
                <c:pt idx="82">
                  <c:v>45661</c:v>
                </c:pt>
                <c:pt idx="83">
                  <c:v>45661</c:v>
                </c:pt>
                <c:pt idx="84">
                  <c:v>45661</c:v>
                </c:pt>
                <c:pt idx="85">
                  <c:v>45661</c:v>
                </c:pt>
                <c:pt idx="86">
                  <c:v>45661</c:v>
                </c:pt>
                <c:pt idx="87">
                  <c:v>45661</c:v>
                </c:pt>
                <c:pt idx="88">
                  <c:v>45661</c:v>
                </c:pt>
                <c:pt idx="89">
                  <c:v>45661</c:v>
                </c:pt>
                <c:pt idx="90">
                  <c:v>45661</c:v>
                </c:pt>
                <c:pt idx="91">
                  <c:v>45661</c:v>
                </c:pt>
                <c:pt idx="92">
                  <c:v>45661</c:v>
                </c:pt>
                <c:pt idx="93">
                  <c:v>45661</c:v>
                </c:pt>
                <c:pt idx="94">
                  <c:v>45661</c:v>
                </c:pt>
                <c:pt idx="95">
                  <c:v>45661</c:v>
                </c:pt>
                <c:pt idx="96">
                  <c:v>45662</c:v>
                </c:pt>
                <c:pt idx="97">
                  <c:v>45662</c:v>
                </c:pt>
                <c:pt idx="98">
                  <c:v>45662</c:v>
                </c:pt>
                <c:pt idx="99">
                  <c:v>45662</c:v>
                </c:pt>
                <c:pt idx="100">
                  <c:v>45662</c:v>
                </c:pt>
                <c:pt idx="101">
                  <c:v>45662</c:v>
                </c:pt>
                <c:pt idx="102">
                  <c:v>45662</c:v>
                </c:pt>
                <c:pt idx="103">
                  <c:v>45662</c:v>
                </c:pt>
                <c:pt idx="104">
                  <c:v>45662</c:v>
                </c:pt>
                <c:pt idx="105">
                  <c:v>45662</c:v>
                </c:pt>
                <c:pt idx="106">
                  <c:v>45662</c:v>
                </c:pt>
                <c:pt idx="107">
                  <c:v>45662</c:v>
                </c:pt>
                <c:pt idx="108">
                  <c:v>45662</c:v>
                </c:pt>
                <c:pt idx="109">
                  <c:v>45662</c:v>
                </c:pt>
                <c:pt idx="110">
                  <c:v>45662</c:v>
                </c:pt>
                <c:pt idx="111">
                  <c:v>45662</c:v>
                </c:pt>
                <c:pt idx="112">
                  <c:v>45662</c:v>
                </c:pt>
                <c:pt idx="113">
                  <c:v>45662</c:v>
                </c:pt>
                <c:pt idx="114">
                  <c:v>45662</c:v>
                </c:pt>
                <c:pt idx="115">
                  <c:v>45662</c:v>
                </c:pt>
                <c:pt idx="116">
                  <c:v>45662</c:v>
                </c:pt>
                <c:pt idx="117">
                  <c:v>45662</c:v>
                </c:pt>
                <c:pt idx="118">
                  <c:v>45662</c:v>
                </c:pt>
                <c:pt idx="119">
                  <c:v>45662</c:v>
                </c:pt>
                <c:pt idx="120">
                  <c:v>45663</c:v>
                </c:pt>
                <c:pt idx="121">
                  <c:v>45663</c:v>
                </c:pt>
                <c:pt idx="122">
                  <c:v>45663</c:v>
                </c:pt>
                <c:pt idx="123">
                  <c:v>45663</c:v>
                </c:pt>
                <c:pt idx="124">
                  <c:v>45663</c:v>
                </c:pt>
                <c:pt idx="125">
                  <c:v>45663</c:v>
                </c:pt>
                <c:pt idx="126">
                  <c:v>45663</c:v>
                </c:pt>
                <c:pt idx="127">
                  <c:v>45663</c:v>
                </c:pt>
                <c:pt idx="128">
                  <c:v>45663</c:v>
                </c:pt>
                <c:pt idx="129">
                  <c:v>45663</c:v>
                </c:pt>
                <c:pt idx="130">
                  <c:v>45663</c:v>
                </c:pt>
                <c:pt idx="131">
                  <c:v>45663</c:v>
                </c:pt>
                <c:pt idx="132">
                  <c:v>45663</c:v>
                </c:pt>
                <c:pt idx="133">
                  <c:v>45663</c:v>
                </c:pt>
                <c:pt idx="134">
                  <c:v>45663</c:v>
                </c:pt>
                <c:pt idx="135">
                  <c:v>45663</c:v>
                </c:pt>
                <c:pt idx="136">
                  <c:v>45663</c:v>
                </c:pt>
                <c:pt idx="137">
                  <c:v>45663</c:v>
                </c:pt>
                <c:pt idx="138">
                  <c:v>45663</c:v>
                </c:pt>
                <c:pt idx="139">
                  <c:v>45663</c:v>
                </c:pt>
                <c:pt idx="140">
                  <c:v>45663</c:v>
                </c:pt>
                <c:pt idx="141">
                  <c:v>45663</c:v>
                </c:pt>
                <c:pt idx="142">
                  <c:v>45663</c:v>
                </c:pt>
                <c:pt idx="143">
                  <c:v>45663</c:v>
                </c:pt>
                <c:pt idx="144">
                  <c:v>45664</c:v>
                </c:pt>
                <c:pt idx="145">
                  <c:v>45664</c:v>
                </c:pt>
                <c:pt idx="146">
                  <c:v>45664</c:v>
                </c:pt>
                <c:pt idx="147">
                  <c:v>45664</c:v>
                </c:pt>
                <c:pt idx="148">
                  <c:v>45664</c:v>
                </c:pt>
                <c:pt idx="149">
                  <c:v>45664</c:v>
                </c:pt>
                <c:pt idx="150">
                  <c:v>45664</c:v>
                </c:pt>
                <c:pt idx="151">
                  <c:v>45664</c:v>
                </c:pt>
                <c:pt idx="152">
                  <c:v>45664</c:v>
                </c:pt>
                <c:pt idx="153">
                  <c:v>45664</c:v>
                </c:pt>
                <c:pt idx="154">
                  <c:v>45664</c:v>
                </c:pt>
                <c:pt idx="155">
                  <c:v>45664</c:v>
                </c:pt>
                <c:pt idx="156">
                  <c:v>45664</c:v>
                </c:pt>
                <c:pt idx="157">
                  <c:v>45664</c:v>
                </c:pt>
                <c:pt idx="158">
                  <c:v>45664</c:v>
                </c:pt>
                <c:pt idx="159">
                  <c:v>45664</c:v>
                </c:pt>
                <c:pt idx="160">
                  <c:v>45664</c:v>
                </c:pt>
                <c:pt idx="161">
                  <c:v>45664</c:v>
                </c:pt>
                <c:pt idx="162">
                  <c:v>45664</c:v>
                </c:pt>
                <c:pt idx="163">
                  <c:v>45664</c:v>
                </c:pt>
                <c:pt idx="164">
                  <c:v>45664</c:v>
                </c:pt>
                <c:pt idx="165">
                  <c:v>45664</c:v>
                </c:pt>
                <c:pt idx="166">
                  <c:v>45664</c:v>
                </c:pt>
                <c:pt idx="167">
                  <c:v>45664</c:v>
                </c:pt>
                <c:pt idx="168">
                  <c:v>45665</c:v>
                </c:pt>
                <c:pt idx="169">
                  <c:v>45665</c:v>
                </c:pt>
                <c:pt idx="170">
                  <c:v>45665</c:v>
                </c:pt>
                <c:pt idx="171">
                  <c:v>45665</c:v>
                </c:pt>
                <c:pt idx="172">
                  <c:v>45665</c:v>
                </c:pt>
                <c:pt idx="173">
                  <c:v>45665</c:v>
                </c:pt>
                <c:pt idx="174">
                  <c:v>45665</c:v>
                </c:pt>
                <c:pt idx="175">
                  <c:v>45665</c:v>
                </c:pt>
                <c:pt idx="176">
                  <c:v>45665</c:v>
                </c:pt>
                <c:pt idx="177">
                  <c:v>45665</c:v>
                </c:pt>
                <c:pt idx="178">
                  <c:v>45665</c:v>
                </c:pt>
                <c:pt idx="179">
                  <c:v>45665</c:v>
                </c:pt>
                <c:pt idx="180">
                  <c:v>45665</c:v>
                </c:pt>
                <c:pt idx="181">
                  <c:v>45665</c:v>
                </c:pt>
                <c:pt idx="182">
                  <c:v>45665</c:v>
                </c:pt>
                <c:pt idx="183">
                  <c:v>45665</c:v>
                </c:pt>
                <c:pt idx="184">
                  <c:v>45665</c:v>
                </c:pt>
                <c:pt idx="185">
                  <c:v>45665</c:v>
                </c:pt>
                <c:pt idx="186">
                  <c:v>45665</c:v>
                </c:pt>
                <c:pt idx="187">
                  <c:v>45665</c:v>
                </c:pt>
                <c:pt idx="188">
                  <c:v>45665</c:v>
                </c:pt>
                <c:pt idx="189">
                  <c:v>45665</c:v>
                </c:pt>
                <c:pt idx="190">
                  <c:v>45665</c:v>
                </c:pt>
                <c:pt idx="191">
                  <c:v>45665</c:v>
                </c:pt>
                <c:pt idx="192">
                  <c:v>45666</c:v>
                </c:pt>
                <c:pt idx="193">
                  <c:v>45666</c:v>
                </c:pt>
                <c:pt idx="194">
                  <c:v>45666</c:v>
                </c:pt>
                <c:pt idx="195">
                  <c:v>45666</c:v>
                </c:pt>
                <c:pt idx="196">
                  <c:v>45666</c:v>
                </c:pt>
                <c:pt idx="197">
                  <c:v>45666</c:v>
                </c:pt>
                <c:pt idx="198">
                  <c:v>45666</c:v>
                </c:pt>
                <c:pt idx="199">
                  <c:v>45666</c:v>
                </c:pt>
                <c:pt idx="200">
                  <c:v>45666</c:v>
                </c:pt>
                <c:pt idx="201">
                  <c:v>45666</c:v>
                </c:pt>
                <c:pt idx="202">
                  <c:v>45666</c:v>
                </c:pt>
                <c:pt idx="203">
                  <c:v>45666</c:v>
                </c:pt>
                <c:pt idx="204">
                  <c:v>45666</c:v>
                </c:pt>
                <c:pt idx="205">
                  <c:v>45666</c:v>
                </c:pt>
                <c:pt idx="206">
                  <c:v>45666</c:v>
                </c:pt>
                <c:pt idx="207">
                  <c:v>45666</c:v>
                </c:pt>
                <c:pt idx="208">
                  <c:v>45666</c:v>
                </c:pt>
                <c:pt idx="209">
                  <c:v>45666</c:v>
                </c:pt>
                <c:pt idx="210">
                  <c:v>45666</c:v>
                </c:pt>
                <c:pt idx="211">
                  <c:v>45666</c:v>
                </c:pt>
                <c:pt idx="212">
                  <c:v>45666</c:v>
                </c:pt>
                <c:pt idx="213">
                  <c:v>45666</c:v>
                </c:pt>
                <c:pt idx="214">
                  <c:v>45666</c:v>
                </c:pt>
                <c:pt idx="215">
                  <c:v>45666</c:v>
                </c:pt>
                <c:pt idx="216">
                  <c:v>45667</c:v>
                </c:pt>
                <c:pt idx="217">
                  <c:v>45667</c:v>
                </c:pt>
                <c:pt idx="218">
                  <c:v>45667</c:v>
                </c:pt>
                <c:pt idx="219">
                  <c:v>45667</c:v>
                </c:pt>
                <c:pt idx="220">
                  <c:v>45667</c:v>
                </c:pt>
                <c:pt idx="221">
                  <c:v>45667</c:v>
                </c:pt>
                <c:pt idx="222">
                  <c:v>45667</c:v>
                </c:pt>
                <c:pt idx="223">
                  <c:v>45667</c:v>
                </c:pt>
                <c:pt idx="224">
                  <c:v>45667</c:v>
                </c:pt>
                <c:pt idx="225">
                  <c:v>45667</c:v>
                </c:pt>
                <c:pt idx="226">
                  <c:v>45667</c:v>
                </c:pt>
                <c:pt idx="227">
                  <c:v>45667</c:v>
                </c:pt>
                <c:pt idx="228">
                  <c:v>45667</c:v>
                </c:pt>
                <c:pt idx="229">
                  <c:v>45667</c:v>
                </c:pt>
                <c:pt idx="230">
                  <c:v>45667</c:v>
                </c:pt>
                <c:pt idx="231">
                  <c:v>45667</c:v>
                </c:pt>
                <c:pt idx="232">
                  <c:v>45667</c:v>
                </c:pt>
                <c:pt idx="233">
                  <c:v>45667</c:v>
                </c:pt>
                <c:pt idx="234">
                  <c:v>45667</c:v>
                </c:pt>
                <c:pt idx="235">
                  <c:v>45667</c:v>
                </c:pt>
                <c:pt idx="236">
                  <c:v>45667</c:v>
                </c:pt>
                <c:pt idx="237">
                  <c:v>45667</c:v>
                </c:pt>
                <c:pt idx="238">
                  <c:v>45667</c:v>
                </c:pt>
                <c:pt idx="239">
                  <c:v>45667</c:v>
                </c:pt>
                <c:pt idx="240">
                  <c:v>45668</c:v>
                </c:pt>
                <c:pt idx="241">
                  <c:v>45668</c:v>
                </c:pt>
                <c:pt idx="242">
                  <c:v>45668</c:v>
                </c:pt>
                <c:pt idx="243">
                  <c:v>45668</c:v>
                </c:pt>
                <c:pt idx="244">
                  <c:v>45668</c:v>
                </c:pt>
                <c:pt idx="245">
                  <c:v>45668</c:v>
                </c:pt>
                <c:pt idx="246">
                  <c:v>45668</c:v>
                </c:pt>
                <c:pt idx="247">
                  <c:v>45668</c:v>
                </c:pt>
                <c:pt idx="248">
                  <c:v>45668</c:v>
                </c:pt>
                <c:pt idx="249">
                  <c:v>45668</c:v>
                </c:pt>
                <c:pt idx="250">
                  <c:v>45668</c:v>
                </c:pt>
                <c:pt idx="251">
                  <c:v>45668</c:v>
                </c:pt>
                <c:pt idx="252">
                  <c:v>45668</c:v>
                </c:pt>
                <c:pt idx="253">
                  <c:v>45668</c:v>
                </c:pt>
                <c:pt idx="254">
                  <c:v>45668</c:v>
                </c:pt>
                <c:pt idx="255">
                  <c:v>45668</c:v>
                </c:pt>
                <c:pt idx="256">
                  <c:v>45668</c:v>
                </c:pt>
                <c:pt idx="257">
                  <c:v>45668</c:v>
                </c:pt>
                <c:pt idx="258">
                  <c:v>45668</c:v>
                </c:pt>
                <c:pt idx="259">
                  <c:v>45668</c:v>
                </c:pt>
                <c:pt idx="260">
                  <c:v>45668</c:v>
                </c:pt>
                <c:pt idx="261">
                  <c:v>45668</c:v>
                </c:pt>
                <c:pt idx="262">
                  <c:v>45668</c:v>
                </c:pt>
                <c:pt idx="263">
                  <c:v>45668</c:v>
                </c:pt>
                <c:pt idx="264">
                  <c:v>45669</c:v>
                </c:pt>
                <c:pt idx="265">
                  <c:v>45669</c:v>
                </c:pt>
                <c:pt idx="266">
                  <c:v>45669</c:v>
                </c:pt>
                <c:pt idx="267">
                  <c:v>45669</c:v>
                </c:pt>
                <c:pt idx="268">
                  <c:v>45669</c:v>
                </c:pt>
                <c:pt idx="269">
                  <c:v>45669</c:v>
                </c:pt>
                <c:pt idx="270">
                  <c:v>45669</c:v>
                </c:pt>
                <c:pt idx="271">
                  <c:v>45669</c:v>
                </c:pt>
                <c:pt idx="272">
                  <c:v>45669</c:v>
                </c:pt>
                <c:pt idx="273">
                  <c:v>45669</c:v>
                </c:pt>
                <c:pt idx="274">
                  <c:v>45669</c:v>
                </c:pt>
                <c:pt idx="275">
                  <c:v>45669</c:v>
                </c:pt>
                <c:pt idx="276">
                  <c:v>45669</c:v>
                </c:pt>
                <c:pt idx="277">
                  <c:v>45669</c:v>
                </c:pt>
                <c:pt idx="278">
                  <c:v>45669</c:v>
                </c:pt>
                <c:pt idx="279">
                  <c:v>45669</c:v>
                </c:pt>
                <c:pt idx="280">
                  <c:v>45669</c:v>
                </c:pt>
                <c:pt idx="281">
                  <c:v>45669</c:v>
                </c:pt>
                <c:pt idx="282">
                  <c:v>45669</c:v>
                </c:pt>
                <c:pt idx="283">
                  <c:v>45669</c:v>
                </c:pt>
                <c:pt idx="284">
                  <c:v>45669</c:v>
                </c:pt>
                <c:pt idx="285">
                  <c:v>45669</c:v>
                </c:pt>
                <c:pt idx="286">
                  <c:v>45669</c:v>
                </c:pt>
                <c:pt idx="287">
                  <c:v>45669</c:v>
                </c:pt>
                <c:pt idx="288">
                  <c:v>45670</c:v>
                </c:pt>
                <c:pt idx="289">
                  <c:v>45670</c:v>
                </c:pt>
                <c:pt idx="290">
                  <c:v>45670</c:v>
                </c:pt>
                <c:pt idx="291">
                  <c:v>45670</c:v>
                </c:pt>
                <c:pt idx="292">
                  <c:v>45670</c:v>
                </c:pt>
                <c:pt idx="293">
                  <c:v>45670</c:v>
                </c:pt>
                <c:pt idx="294">
                  <c:v>45670</c:v>
                </c:pt>
                <c:pt idx="295">
                  <c:v>45670</c:v>
                </c:pt>
                <c:pt idx="296">
                  <c:v>45670</c:v>
                </c:pt>
                <c:pt idx="297">
                  <c:v>45670</c:v>
                </c:pt>
                <c:pt idx="298">
                  <c:v>45670</c:v>
                </c:pt>
                <c:pt idx="299">
                  <c:v>45670</c:v>
                </c:pt>
                <c:pt idx="300">
                  <c:v>45670</c:v>
                </c:pt>
                <c:pt idx="301">
                  <c:v>45670</c:v>
                </c:pt>
                <c:pt idx="302">
                  <c:v>45670</c:v>
                </c:pt>
                <c:pt idx="303">
                  <c:v>45670</c:v>
                </c:pt>
                <c:pt idx="304">
                  <c:v>45670</c:v>
                </c:pt>
                <c:pt idx="305">
                  <c:v>45670</c:v>
                </c:pt>
                <c:pt idx="306">
                  <c:v>45670</c:v>
                </c:pt>
                <c:pt idx="307">
                  <c:v>45670</c:v>
                </c:pt>
                <c:pt idx="308">
                  <c:v>45670</c:v>
                </c:pt>
                <c:pt idx="309">
                  <c:v>45670</c:v>
                </c:pt>
                <c:pt idx="310">
                  <c:v>45670</c:v>
                </c:pt>
                <c:pt idx="311">
                  <c:v>45670</c:v>
                </c:pt>
                <c:pt idx="312">
                  <c:v>45671</c:v>
                </c:pt>
                <c:pt idx="313">
                  <c:v>45671</c:v>
                </c:pt>
                <c:pt idx="314">
                  <c:v>45671</c:v>
                </c:pt>
                <c:pt idx="315">
                  <c:v>45671</c:v>
                </c:pt>
                <c:pt idx="316">
                  <c:v>45671</c:v>
                </c:pt>
                <c:pt idx="317">
                  <c:v>45671</c:v>
                </c:pt>
                <c:pt idx="318">
                  <c:v>45671</c:v>
                </c:pt>
                <c:pt idx="319">
                  <c:v>45671</c:v>
                </c:pt>
                <c:pt idx="320">
                  <c:v>45671</c:v>
                </c:pt>
                <c:pt idx="321">
                  <c:v>45671</c:v>
                </c:pt>
                <c:pt idx="322">
                  <c:v>45671</c:v>
                </c:pt>
                <c:pt idx="323">
                  <c:v>45671</c:v>
                </c:pt>
                <c:pt idx="324">
                  <c:v>45671</c:v>
                </c:pt>
                <c:pt idx="325">
                  <c:v>45671</c:v>
                </c:pt>
                <c:pt idx="326">
                  <c:v>45671</c:v>
                </c:pt>
                <c:pt idx="327">
                  <c:v>45671</c:v>
                </c:pt>
                <c:pt idx="328">
                  <c:v>45671</c:v>
                </c:pt>
                <c:pt idx="329">
                  <c:v>45671</c:v>
                </c:pt>
                <c:pt idx="330">
                  <c:v>45671</c:v>
                </c:pt>
                <c:pt idx="331">
                  <c:v>45671</c:v>
                </c:pt>
                <c:pt idx="332">
                  <c:v>45671</c:v>
                </c:pt>
                <c:pt idx="333">
                  <c:v>45671</c:v>
                </c:pt>
                <c:pt idx="334">
                  <c:v>45671</c:v>
                </c:pt>
                <c:pt idx="335">
                  <c:v>45671</c:v>
                </c:pt>
                <c:pt idx="336">
                  <c:v>45672</c:v>
                </c:pt>
                <c:pt idx="337">
                  <c:v>45672</c:v>
                </c:pt>
                <c:pt idx="338">
                  <c:v>45672</c:v>
                </c:pt>
                <c:pt idx="339">
                  <c:v>45672</c:v>
                </c:pt>
                <c:pt idx="340">
                  <c:v>45672</c:v>
                </c:pt>
                <c:pt idx="341">
                  <c:v>45672</c:v>
                </c:pt>
                <c:pt idx="342">
                  <c:v>45672</c:v>
                </c:pt>
                <c:pt idx="343">
                  <c:v>45672</c:v>
                </c:pt>
                <c:pt idx="344">
                  <c:v>45672</c:v>
                </c:pt>
                <c:pt idx="345">
                  <c:v>45672</c:v>
                </c:pt>
                <c:pt idx="346">
                  <c:v>45672</c:v>
                </c:pt>
                <c:pt idx="347">
                  <c:v>45672</c:v>
                </c:pt>
                <c:pt idx="348">
                  <c:v>45672</c:v>
                </c:pt>
                <c:pt idx="349">
                  <c:v>45672</c:v>
                </c:pt>
                <c:pt idx="350">
                  <c:v>45672</c:v>
                </c:pt>
                <c:pt idx="351">
                  <c:v>45672</c:v>
                </c:pt>
                <c:pt idx="352">
                  <c:v>45672</c:v>
                </c:pt>
                <c:pt idx="353">
                  <c:v>45672</c:v>
                </c:pt>
                <c:pt idx="354">
                  <c:v>45672</c:v>
                </c:pt>
                <c:pt idx="355">
                  <c:v>45672</c:v>
                </c:pt>
                <c:pt idx="356">
                  <c:v>45672</c:v>
                </c:pt>
                <c:pt idx="357">
                  <c:v>45672</c:v>
                </c:pt>
                <c:pt idx="358">
                  <c:v>45672</c:v>
                </c:pt>
                <c:pt idx="359">
                  <c:v>45672</c:v>
                </c:pt>
                <c:pt idx="360">
                  <c:v>45673</c:v>
                </c:pt>
                <c:pt idx="361">
                  <c:v>45673</c:v>
                </c:pt>
                <c:pt idx="362">
                  <c:v>45673</c:v>
                </c:pt>
                <c:pt idx="363">
                  <c:v>45673</c:v>
                </c:pt>
                <c:pt idx="364">
                  <c:v>45673</c:v>
                </c:pt>
                <c:pt idx="365">
                  <c:v>45673</c:v>
                </c:pt>
                <c:pt idx="366">
                  <c:v>45673</c:v>
                </c:pt>
                <c:pt idx="367">
                  <c:v>45673</c:v>
                </c:pt>
                <c:pt idx="368">
                  <c:v>45673</c:v>
                </c:pt>
                <c:pt idx="369">
                  <c:v>45673</c:v>
                </c:pt>
                <c:pt idx="370">
                  <c:v>45673</c:v>
                </c:pt>
                <c:pt idx="371">
                  <c:v>45673</c:v>
                </c:pt>
                <c:pt idx="372">
                  <c:v>45673</c:v>
                </c:pt>
                <c:pt idx="373">
                  <c:v>45673</c:v>
                </c:pt>
                <c:pt idx="374">
                  <c:v>45673</c:v>
                </c:pt>
                <c:pt idx="375">
                  <c:v>45673</c:v>
                </c:pt>
                <c:pt idx="376">
                  <c:v>45673</c:v>
                </c:pt>
                <c:pt idx="377">
                  <c:v>45673</c:v>
                </c:pt>
                <c:pt idx="378">
                  <c:v>45673</c:v>
                </c:pt>
                <c:pt idx="379">
                  <c:v>45673</c:v>
                </c:pt>
                <c:pt idx="380">
                  <c:v>45673</c:v>
                </c:pt>
                <c:pt idx="381">
                  <c:v>45673</c:v>
                </c:pt>
                <c:pt idx="382">
                  <c:v>45673</c:v>
                </c:pt>
                <c:pt idx="383">
                  <c:v>45673</c:v>
                </c:pt>
                <c:pt idx="384">
                  <c:v>45674</c:v>
                </c:pt>
                <c:pt idx="385">
                  <c:v>45674</c:v>
                </c:pt>
                <c:pt idx="386">
                  <c:v>45674</c:v>
                </c:pt>
                <c:pt idx="387">
                  <c:v>45674</c:v>
                </c:pt>
                <c:pt idx="388">
                  <c:v>45674</c:v>
                </c:pt>
                <c:pt idx="389">
                  <c:v>45674</c:v>
                </c:pt>
                <c:pt idx="390">
                  <c:v>45674</c:v>
                </c:pt>
                <c:pt idx="391">
                  <c:v>45674</c:v>
                </c:pt>
                <c:pt idx="392">
                  <c:v>45674</c:v>
                </c:pt>
                <c:pt idx="393">
                  <c:v>45674</c:v>
                </c:pt>
                <c:pt idx="394">
                  <c:v>45674</c:v>
                </c:pt>
                <c:pt idx="395">
                  <c:v>45674</c:v>
                </c:pt>
                <c:pt idx="396">
                  <c:v>45674</c:v>
                </c:pt>
                <c:pt idx="397">
                  <c:v>45674</c:v>
                </c:pt>
                <c:pt idx="398">
                  <c:v>45674</c:v>
                </c:pt>
                <c:pt idx="399">
                  <c:v>45674</c:v>
                </c:pt>
                <c:pt idx="400">
                  <c:v>45674</c:v>
                </c:pt>
                <c:pt idx="401">
                  <c:v>45674</c:v>
                </c:pt>
                <c:pt idx="402">
                  <c:v>45674</c:v>
                </c:pt>
                <c:pt idx="403">
                  <c:v>45674</c:v>
                </c:pt>
                <c:pt idx="404">
                  <c:v>45674</c:v>
                </c:pt>
                <c:pt idx="405">
                  <c:v>45674</c:v>
                </c:pt>
                <c:pt idx="406">
                  <c:v>45674</c:v>
                </c:pt>
                <c:pt idx="407">
                  <c:v>45674</c:v>
                </c:pt>
                <c:pt idx="408">
                  <c:v>45675</c:v>
                </c:pt>
                <c:pt idx="409">
                  <c:v>45675</c:v>
                </c:pt>
                <c:pt idx="410">
                  <c:v>45675</c:v>
                </c:pt>
                <c:pt idx="411">
                  <c:v>45675</c:v>
                </c:pt>
                <c:pt idx="412">
                  <c:v>45675</c:v>
                </c:pt>
                <c:pt idx="413">
                  <c:v>45675</c:v>
                </c:pt>
                <c:pt idx="414">
                  <c:v>45675</c:v>
                </c:pt>
                <c:pt idx="415">
                  <c:v>45675</c:v>
                </c:pt>
                <c:pt idx="416">
                  <c:v>45675</c:v>
                </c:pt>
                <c:pt idx="417">
                  <c:v>45675</c:v>
                </c:pt>
                <c:pt idx="418">
                  <c:v>45675</c:v>
                </c:pt>
                <c:pt idx="419">
                  <c:v>45675</c:v>
                </c:pt>
                <c:pt idx="420">
                  <c:v>45675</c:v>
                </c:pt>
                <c:pt idx="421">
                  <c:v>45675</c:v>
                </c:pt>
                <c:pt idx="422">
                  <c:v>45675</c:v>
                </c:pt>
                <c:pt idx="423">
                  <c:v>45675</c:v>
                </c:pt>
                <c:pt idx="424">
                  <c:v>45675</c:v>
                </c:pt>
                <c:pt idx="425">
                  <c:v>45675</c:v>
                </c:pt>
                <c:pt idx="426">
                  <c:v>45675</c:v>
                </c:pt>
                <c:pt idx="427">
                  <c:v>45675</c:v>
                </c:pt>
                <c:pt idx="428">
                  <c:v>45675</c:v>
                </c:pt>
                <c:pt idx="429">
                  <c:v>45675</c:v>
                </c:pt>
                <c:pt idx="430">
                  <c:v>45675</c:v>
                </c:pt>
                <c:pt idx="431">
                  <c:v>45675</c:v>
                </c:pt>
                <c:pt idx="432">
                  <c:v>45676</c:v>
                </c:pt>
                <c:pt idx="433">
                  <c:v>45676</c:v>
                </c:pt>
                <c:pt idx="434">
                  <c:v>45676</c:v>
                </c:pt>
                <c:pt idx="435">
                  <c:v>45676</c:v>
                </c:pt>
                <c:pt idx="436">
                  <c:v>45676</c:v>
                </c:pt>
                <c:pt idx="437">
                  <c:v>45676</c:v>
                </c:pt>
                <c:pt idx="438">
                  <c:v>45676</c:v>
                </c:pt>
                <c:pt idx="439">
                  <c:v>45676</c:v>
                </c:pt>
                <c:pt idx="440">
                  <c:v>45676</c:v>
                </c:pt>
                <c:pt idx="441">
                  <c:v>45676</c:v>
                </c:pt>
                <c:pt idx="442">
                  <c:v>45676</c:v>
                </c:pt>
                <c:pt idx="443">
                  <c:v>45676</c:v>
                </c:pt>
                <c:pt idx="444">
                  <c:v>45676</c:v>
                </c:pt>
                <c:pt idx="445">
                  <c:v>45676</c:v>
                </c:pt>
                <c:pt idx="446">
                  <c:v>45676</c:v>
                </c:pt>
                <c:pt idx="447">
                  <c:v>45676</c:v>
                </c:pt>
                <c:pt idx="448">
                  <c:v>45676</c:v>
                </c:pt>
                <c:pt idx="449">
                  <c:v>45676</c:v>
                </c:pt>
                <c:pt idx="450">
                  <c:v>45676</c:v>
                </c:pt>
                <c:pt idx="451">
                  <c:v>45676</c:v>
                </c:pt>
                <c:pt idx="452">
                  <c:v>45676</c:v>
                </c:pt>
                <c:pt idx="453">
                  <c:v>45676</c:v>
                </c:pt>
                <c:pt idx="454">
                  <c:v>45676</c:v>
                </c:pt>
                <c:pt idx="455">
                  <c:v>45676</c:v>
                </c:pt>
                <c:pt idx="456">
                  <c:v>45677</c:v>
                </c:pt>
                <c:pt idx="457">
                  <c:v>45677</c:v>
                </c:pt>
                <c:pt idx="458">
                  <c:v>45677</c:v>
                </c:pt>
                <c:pt idx="459">
                  <c:v>45677</c:v>
                </c:pt>
                <c:pt idx="460">
                  <c:v>45677</c:v>
                </c:pt>
                <c:pt idx="461">
                  <c:v>45677</c:v>
                </c:pt>
                <c:pt idx="462">
                  <c:v>45677</c:v>
                </c:pt>
                <c:pt idx="463">
                  <c:v>45677</c:v>
                </c:pt>
                <c:pt idx="464">
                  <c:v>45677</c:v>
                </c:pt>
                <c:pt idx="465">
                  <c:v>45677</c:v>
                </c:pt>
                <c:pt idx="466">
                  <c:v>45677</c:v>
                </c:pt>
                <c:pt idx="467">
                  <c:v>45677</c:v>
                </c:pt>
                <c:pt idx="468">
                  <c:v>45677</c:v>
                </c:pt>
                <c:pt idx="469">
                  <c:v>45677</c:v>
                </c:pt>
                <c:pt idx="470">
                  <c:v>45677</c:v>
                </c:pt>
                <c:pt idx="471">
                  <c:v>45677</c:v>
                </c:pt>
                <c:pt idx="472">
                  <c:v>45677</c:v>
                </c:pt>
                <c:pt idx="473">
                  <c:v>45677</c:v>
                </c:pt>
                <c:pt idx="474">
                  <c:v>45677</c:v>
                </c:pt>
                <c:pt idx="475">
                  <c:v>45677</c:v>
                </c:pt>
                <c:pt idx="476">
                  <c:v>45677</c:v>
                </c:pt>
                <c:pt idx="477">
                  <c:v>45677</c:v>
                </c:pt>
                <c:pt idx="478">
                  <c:v>45677</c:v>
                </c:pt>
                <c:pt idx="479">
                  <c:v>45677</c:v>
                </c:pt>
                <c:pt idx="480">
                  <c:v>45678</c:v>
                </c:pt>
                <c:pt idx="481">
                  <c:v>45678</c:v>
                </c:pt>
                <c:pt idx="482">
                  <c:v>45678</c:v>
                </c:pt>
                <c:pt idx="483">
                  <c:v>45678</c:v>
                </c:pt>
                <c:pt idx="484">
                  <c:v>45678</c:v>
                </c:pt>
                <c:pt idx="485">
                  <c:v>45678</c:v>
                </c:pt>
                <c:pt idx="486">
                  <c:v>45678</c:v>
                </c:pt>
                <c:pt idx="487">
                  <c:v>45678</c:v>
                </c:pt>
                <c:pt idx="488">
                  <c:v>45678</c:v>
                </c:pt>
                <c:pt idx="489">
                  <c:v>45678</c:v>
                </c:pt>
                <c:pt idx="490">
                  <c:v>45678</c:v>
                </c:pt>
                <c:pt idx="491">
                  <c:v>45678</c:v>
                </c:pt>
                <c:pt idx="492">
                  <c:v>45678</c:v>
                </c:pt>
                <c:pt idx="493">
                  <c:v>45678</c:v>
                </c:pt>
                <c:pt idx="494">
                  <c:v>45678</c:v>
                </c:pt>
                <c:pt idx="495">
                  <c:v>45678</c:v>
                </c:pt>
                <c:pt idx="496">
                  <c:v>45678</c:v>
                </c:pt>
                <c:pt idx="497">
                  <c:v>45678</c:v>
                </c:pt>
                <c:pt idx="498">
                  <c:v>45678</c:v>
                </c:pt>
                <c:pt idx="499">
                  <c:v>45678</c:v>
                </c:pt>
                <c:pt idx="500">
                  <c:v>45678</c:v>
                </c:pt>
                <c:pt idx="501">
                  <c:v>45678</c:v>
                </c:pt>
                <c:pt idx="502">
                  <c:v>45678</c:v>
                </c:pt>
                <c:pt idx="503">
                  <c:v>45678</c:v>
                </c:pt>
                <c:pt idx="504">
                  <c:v>45679</c:v>
                </c:pt>
                <c:pt idx="505">
                  <c:v>45679</c:v>
                </c:pt>
                <c:pt idx="506">
                  <c:v>45679</c:v>
                </c:pt>
                <c:pt idx="507">
                  <c:v>45679</c:v>
                </c:pt>
                <c:pt idx="508">
                  <c:v>45679</c:v>
                </c:pt>
                <c:pt idx="509">
                  <c:v>45679</c:v>
                </c:pt>
                <c:pt idx="510">
                  <c:v>45679</c:v>
                </c:pt>
                <c:pt idx="511">
                  <c:v>45679</c:v>
                </c:pt>
                <c:pt idx="512">
                  <c:v>45679</c:v>
                </c:pt>
                <c:pt idx="513">
                  <c:v>45679</c:v>
                </c:pt>
                <c:pt idx="514">
                  <c:v>45679</c:v>
                </c:pt>
                <c:pt idx="515">
                  <c:v>45679</c:v>
                </c:pt>
                <c:pt idx="516">
                  <c:v>45679</c:v>
                </c:pt>
                <c:pt idx="517">
                  <c:v>45679</c:v>
                </c:pt>
                <c:pt idx="518">
                  <c:v>45679</c:v>
                </c:pt>
                <c:pt idx="519">
                  <c:v>45679</c:v>
                </c:pt>
                <c:pt idx="520">
                  <c:v>45679</c:v>
                </c:pt>
                <c:pt idx="521">
                  <c:v>45679</c:v>
                </c:pt>
                <c:pt idx="522">
                  <c:v>45679</c:v>
                </c:pt>
                <c:pt idx="523">
                  <c:v>45679</c:v>
                </c:pt>
                <c:pt idx="524">
                  <c:v>45679</c:v>
                </c:pt>
                <c:pt idx="525">
                  <c:v>45679</c:v>
                </c:pt>
                <c:pt idx="526">
                  <c:v>45679</c:v>
                </c:pt>
                <c:pt idx="527">
                  <c:v>45679</c:v>
                </c:pt>
                <c:pt idx="528">
                  <c:v>45680</c:v>
                </c:pt>
                <c:pt idx="529">
                  <c:v>45680</c:v>
                </c:pt>
                <c:pt idx="530">
                  <c:v>45680</c:v>
                </c:pt>
                <c:pt idx="531">
                  <c:v>45680</c:v>
                </c:pt>
                <c:pt idx="532">
                  <c:v>45680</c:v>
                </c:pt>
                <c:pt idx="533">
                  <c:v>45680</c:v>
                </c:pt>
                <c:pt idx="534">
                  <c:v>45680</c:v>
                </c:pt>
                <c:pt idx="535">
                  <c:v>45680</c:v>
                </c:pt>
                <c:pt idx="536">
                  <c:v>45680</c:v>
                </c:pt>
                <c:pt idx="537">
                  <c:v>45680</c:v>
                </c:pt>
                <c:pt idx="538">
                  <c:v>45680</c:v>
                </c:pt>
                <c:pt idx="539">
                  <c:v>45680</c:v>
                </c:pt>
                <c:pt idx="540">
                  <c:v>45680</c:v>
                </c:pt>
                <c:pt idx="541">
                  <c:v>45680</c:v>
                </c:pt>
                <c:pt idx="542">
                  <c:v>45680</c:v>
                </c:pt>
                <c:pt idx="543">
                  <c:v>45680</c:v>
                </c:pt>
                <c:pt idx="544">
                  <c:v>45680</c:v>
                </c:pt>
                <c:pt idx="545">
                  <c:v>45680</c:v>
                </c:pt>
                <c:pt idx="546">
                  <c:v>45680</c:v>
                </c:pt>
                <c:pt idx="547">
                  <c:v>45680</c:v>
                </c:pt>
                <c:pt idx="548">
                  <c:v>45680</c:v>
                </c:pt>
                <c:pt idx="549">
                  <c:v>45680</c:v>
                </c:pt>
                <c:pt idx="550">
                  <c:v>45680</c:v>
                </c:pt>
                <c:pt idx="551">
                  <c:v>45680</c:v>
                </c:pt>
                <c:pt idx="552">
                  <c:v>45681</c:v>
                </c:pt>
                <c:pt idx="553">
                  <c:v>45681</c:v>
                </c:pt>
                <c:pt idx="554">
                  <c:v>45681</c:v>
                </c:pt>
                <c:pt idx="555">
                  <c:v>45681</c:v>
                </c:pt>
                <c:pt idx="556">
                  <c:v>45681</c:v>
                </c:pt>
                <c:pt idx="557">
                  <c:v>45681</c:v>
                </c:pt>
                <c:pt idx="558">
                  <c:v>45681</c:v>
                </c:pt>
                <c:pt idx="559">
                  <c:v>45681</c:v>
                </c:pt>
                <c:pt idx="560">
                  <c:v>45681</c:v>
                </c:pt>
                <c:pt idx="561">
                  <c:v>45681</c:v>
                </c:pt>
                <c:pt idx="562">
                  <c:v>45681</c:v>
                </c:pt>
                <c:pt idx="563">
                  <c:v>45681</c:v>
                </c:pt>
                <c:pt idx="564">
                  <c:v>45681</c:v>
                </c:pt>
                <c:pt idx="565">
                  <c:v>45681</c:v>
                </c:pt>
                <c:pt idx="566">
                  <c:v>45681</c:v>
                </c:pt>
                <c:pt idx="567">
                  <c:v>45681</c:v>
                </c:pt>
                <c:pt idx="568">
                  <c:v>45681</c:v>
                </c:pt>
                <c:pt idx="569">
                  <c:v>45681</c:v>
                </c:pt>
                <c:pt idx="570">
                  <c:v>45681</c:v>
                </c:pt>
                <c:pt idx="571">
                  <c:v>45681</c:v>
                </c:pt>
                <c:pt idx="572">
                  <c:v>45681</c:v>
                </c:pt>
                <c:pt idx="573">
                  <c:v>45681</c:v>
                </c:pt>
                <c:pt idx="574">
                  <c:v>45681</c:v>
                </c:pt>
                <c:pt idx="575">
                  <c:v>45681</c:v>
                </c:pt>
                <c:pt idx="576">
                  <c:v>45682</c:v>
                </c:pt>
                <c:pt idx="577">
                  <c:v>45682</c:v>
                </c:pt>
                <c:pt idx="578">
                  <c:v>45682</c:v>
                </c:pt>
                <c:pt idx="579">
                  <c:v>45682</c:v>
                </c:pt>
                <c:pt idx="580">
                  <c:v>45682</c:v>
                </c:pt>
                <c:pt idx="581">
                  <c:v>45682</c:v>
                </c:pt>
                <c:pt idx="582">
                  <c:v>45682</c:v>
                </c:pt>
                <c:pt idx="583">
                  <c:v>45682</c:v>
                </c:pt>
                <c:pt idx="584">
                  <c:v>45682</c:v>
                </c:pt>
                <c:pt idx="585">
                  <c:v>45682</c:v>
                </c:pt>
                <c:pt idx="586">
                  <c:v>45682</c:v>
                </c:pt>
                <c:pt idx="587">
                  <c:v>45682</c:v>
                </c:pt>
                <c:pt idx="588">
                  <c:v>45682</c:v>
                </c:pt>
                <c:pt idx="589">
                  <c:v>45682</c:v>
                </c:pt>
                <c:pt idx="590">
                  <c:v>45682</c:v>
                </c:pt>
                <c:pt idx="591">
                  <c:v>45682</c:v>
                </c:pt>
                <c:pt idx="592">
                  <c:v>45682</c:v>
                </c:pt>
                <c:pt idx="593">
                  <c:v>45682</c:v>
                </c:pt>
                <c:pt idx="594">
                  <c:v>45682</c:v>
                </c:pt>
                <c:pt idx="595">
                  <c:v>45682</c:v>
                </c:pt>
                <c:pt idx="596">
                  <c:v>45682</c:v>
                </c:pt>
                <c:pt idx="597">
                  <c:v>45682</c:v>
                </c:pt>
                <c:pt idx="598">
                  <c:v>45682</c:v>
                </c:pt>
                <c:pt idx="599">
                  <c:v>45682</c:v>
                </c:pt>
                <c:pt idx="600">
                  <c:v>45683</c:v>
                </c:pt>
                <c:pt idx="601">
                  <c:v>45683</c:v>
                </c:pt>
                <c:pt idx="602">
                  <c:v>45683</c:v>
                </c:pt>
                <c:pt idx="603">
                  <c:v>45683</c:v>
                </c:pt>
                <c:pt idx="604">
                  <c:v>45683</c:v>
                </c:pt>
                <c:pt idx="605">
                  <c:v>45683</c:v>
                </c:pt>
                <c:pt idx="606">
                  <c:v>45683</c:v>
                </c:pt>
                <c:pt idx="607">
                  <c:v>45683</c:v>
                </c:pt>
                <c:pt idx="608">
                  <c:v>45683</c:v>
                </c:pt>
                <c:pt idx="609">
                  <c:v>45683</c:v>
                </c:pt>
                <c:pt idx="610">
                  <c:v>45683</c:v>
                </c:pt>
                <c:pt idx="611">
                  <c:v>45683</c:v>
                </c:pt>
                <c:pt idx="612">
                  <c:v>45683</c:v>
                </c:pt>
                <c:pt idx="613">
                  <c:v>45683</c:v>
                </c:pt>
                <c:pt idx="614">
                  <c:v>45683</c:v>
                </c:pt>
                <c:pt idx="615">
                  <c:v>45683</c:v>
                </c:pt>
                <c:pt idx="616">
                  <c:v>45683</c:v>
                </c:pt>
                <c:pt idx="617">
                  <c:v>45683</c:v>
                </c:pt>
                <c:pt idx="618">
                  <c:v>45683</c:v>
                </c:pt>
                <c:pt idx="619">
                  <c:v>45683</c:v>
                </c:pt>
                <c:pt idx="620">
                  <c:v>45683</c:v>
                </c:pt>
                <c:pt idx="621">
                  <c:v>45683</c:v>
                </c:pt>
                <c:pt idx="622">
                  <c:v>45683</c:v>
                </c:pt>
                <c:pt idx="623">
                  <c:v>45683</c:v>
                </c:pt>
                <c:pt idx="624">
                  <c:v>45684</c:v>
                </c:pt>
                <c:pt idx="625">
                  <c:v>45684</c:v>
                </c:pt>
                <c:pt idx="626">
                  <c:v>45684</c:v>
                </c:pt>
                <c:pt idx="627">
                  <c:v>45684</c:v>
                </c:pt>
                <c:pt idx="628">
                  <c:v>45684</c:v>
                </c:pt>
                <c:pt idx="629">
                  <c:v>45684</c:v>
                </c:pt>
                <c:pt idx="630">
                  <c:v>45684</c:v>
                </c:pt>
                <c:pt idx="631">
                  <c:v>45684</c:v>
                </c:pt>
                <c:pt idx="632">
                  <c:v>45684</c:v>
                </c:pt>
                <c:pt idx="633">
                  <c:v>45684</c:v>
                </c:pt>
                <c:pt idx="634">
                  <c:v>45684</c:v>
                </c:pt>
                <c:pt idx="635">
                  <c:v>45684</c:v>
                </c:pt>
                <c:pt idx="636">
                  <c:v>45684</c:v>
                </c:pt>
                <c:pt idx="637">
                  <c:v>45684</c:v>
                </c:pt>
                <c:pt idx="638">
                  <c:v>45684</c:v>
                </c:pt>
                <c:pt idx="639">
                  <c:v>45684</c:v>
                </c:pt>
                <c:pt idx="640">
                  <c:v>45684</c:v>
                </c:pt>
                <c:pt idx="641">
                  <c:v>45684</c:v>
                </c:pt>
                <c:pt idx="642">
                  <c:v>45684</c:v>
                </c:pt>
                <c:pt idx="643">
                  <c:v>45684</c:v>
                </c:pt>
                <c:pt idx="644">
                  <c:v>45684</c:v>
                </c:pt>
                <c:pt idx="645">
                  <c:v>45684</c:v>
                </c:pt>
                <c:pt idx="646">
                  <c:v>45684</c:v>
                </c:pt>
                <c:pt idx="647">
                  <c:v>45684</c:v>
                </c:pt>
                <c:pt idx="648">
                  <c:v>45685</c:v>
                </c:pt>
                <c:pt idx="649">
                  <c:v>45685</c:v>
                </c:pt>
                <c:pt idx="650">
                  <c:v>45685</c:v>
                </c:pt>
                <c:pt idx="651">
                  <c:v>45685</c:v>
                </c:pt>
                <c:pt idx="652">
                  <c:v>45685</c:v>
                </c:pt>
                <c:pt idx="653">
                  <c:v>45685</c:v>
                </c:pt>
                <c:pt idx="654">
                  <c:v>45685</c:v>
                </c:pt>
                <c:pt idx="655">
                  <c:v>45685</c:v>
                </c:pt>
                <c:pt idx="656">
                  <c:v>45685</c:v>
                </c:pt>
                <c:pt idx="657">
                  <c:v>45685</c:v>
                </c:pt>
                <c:pt idx="658">
                  <c:v>45685</c:v>
                </c:pt>
                <c:pt idx="659">
                  <c:v>45685</c:v>
                </c:pt>
                <c:pt idx="660">
                  <c:v>45685</c:v>
                </c:pt>
                <c:pt idx="661">
                  <c:v>45685</c:v>
                </c:pt>
                <c:pt idx="662">
                  <c:v>45685</c:v>
                </c:pt>
                <c:pt idx="663">
                  <c:v>45685</c:v>
                </c:pt>
                <c:pt idx="664">
                  <c:v>45685</c:v>
                </c:pt>
                <c:pt idx="665">
                  <c:v>45685</c:v>
                </c:pt>
                <c:pt idx="666">
                  <c:v>45685</c:v>
                </c:pt>
                <c:pt idx="667">
                  <c:v>45685</c:v>
                </c:pt>
                <c:pt idx="668">
                  <c:v>45685</c:v>
                </c:pt>
                <c:pt idx="669">
                  <c:v>45685</c:v>
                </c:pt>
                <c:pt idx="670">
                  <c:v>45685</c:v>
                </c:pt>
                <c:pt idx="671">
                  <c:v>45685</c:v>
                </c:pt>
                <c:pt idx="672">
                  <c:v>45686</c:v>
                </c:pt>
                <c:pt idx="673">
                  <c:v>45686</c:v>
                </c:pt>
                <c:pt idx="674">
                  <c:v>45686</c:v>
                </c:pt>
                <c:pt idx="675">
                  <c:v>45686</c:v>
                </c:pt>
                <c:pt idx="676">
                  <c:v>45686</c:v>
                </c:pt>
                <c:pt idx="677">
                  <c:v>45686</c:v>
                </c:pt>
                <c:pt idx="678">
                  <c:v>45686</c:v>
                </c:pt>
                <c:pt idx="679">
                  <c:v>45686</c:v>
                </c:pt>
                <c:pt idx="680">
                  <c:v>45686</c:v>
                </c:pt>
                <c:pt idx="681">
                  <c:v>45686</c:v>
                </c:pt>
                <c:pt idx="682">
                  <c:v>45686</c:v>
                </c:pt>
                <c:pt idx="683">
                  <c:v>45686</c:v>
                </c:pt>
                <c:pt idx="684">
                  <c:v>45686</c:v>
                </c:pt>
                <c:pt idx="685">
                  <c:v>45686</c:v>
                </c:pt>
                <c:pt idx="686">
                  <c:v>45686</c:v>
                </c:pt>
                <c:pt idx="687">
                  <c:v>45686</c:v>
                </c:pt>
                <c:pt idx="688">
                  <c:v>45686</c:v>
                </c:pt>
                <c:pt idx="689">
                  <c:v>45686</c:v>
                </c:pt>
                <c:pt idx="690">
                  <c:v>45686</c:v>
                </c:pt>
                <c:pt idx="691">
                  <c:v>45686</c:v>
                </c:pt>
                <c:pt idx="692">
                  <c:v>45686</c:v>
                </c:pt>
                <c:pt idx="693">
                  <c:v>45686</c:v>
                </c:pt>
                <c:pt idx="694">
                  <c:v>45686</c:v>
                </c:pt>
                <c:pt idx="695">
                  <c:v>45686</c:v>
                </c:pt>
              </c:numCache>
            </c:numRef>
          </c:cat>
          <c:val>
            <c:numRef>
              <c:f>'HASIL PASUT'!$U$2:$U$697</c:f>
              <c:numCache>
                <c:formatCode>0.00</c:formatCode>
                <c:ptCount val="696"/>
                <c:pt idx="0">
                  <c:v>40.422435296585107</c:v>
                </c:pt>
                <c:pt idx="1">
                  <c:v>40.422435296585107</c:v>
                </c:pt>
                <c:pt idx="2">
                  <c:v>40.422435296585107</c:v>
                </c:pt>
                <c:pt idx="3">
                  <c:v>40.422435296585107</c:v>
                </c:pt>
                <c:pt idx="4">
                  <c:v>40.422435296585107</c:v>
                </c:pt>
                <c:pt idx="5">
                  <c:v>40.422435296585107</c:v>
                </c:pt>
                <c:pt idx="6">
                  <c:v>40.422435296585107</c:v>
                </c:pt>
                <c:pt idx="7">
                  <c:v>40.422435296585107</c:v>
                </c:pt>
                <c:pt idx="8">
                  <c:v>40.422435296585107</c:v>
                </c:pt>
                <c:pt idx="9">
                  <c:v>40.422435296585107</c:v>
                </c:pt>
                <c:pt idx="10">
                  <c:v>40.422435296585107</c:v>
                </c:pt>
                <c:pt idx="11">
                  <c:v>40.422435296585107</c:v>
                </c:pt>
                <c:pt idx="12">
                  <c:v>40.422435296585107</c:v>
                </c:pt>
                <c:pt idx="13">
                  <c:v>40.422435296585107</c:v>
                </c:pt>
                <c:pt idx="14">
                  <c:v>40.422435296585107</c:v>
                </c:pt>
                <c:pt idx="15">
                  <c:v>40.422435296585107</c:v>
                </c:pt>
                <c:pt idx="16">
                  <c:v>40.422435296585107</c:v>
                </c:pt>
                <c:pt idx="17">
                  <c:v>40.422435296585107</c:v>
                </c:pt>
                <c:pt idx="18">
                  <c:v>40.422435296585107</c:v>
                </c:pt>
                <c:pt idx="19">
                  <c:v>40.422435296585107</c:v>
                </c:pt>
                <c:pt idx="20">
                  <c:v>40.422435296585107</c:v>
                </c:pt>
                <c:pt idx="21">
                  <c:v>40.422435296585107</c:v>
                </c:pt>
                <c:pt idx="22">
                  <c:v>40.422435296585107</c:v>
                </c:pt>
                <c:pt idx="23">
                  <c:v>40.422435296585107</c:v>
                </c:pt>
                <c:pt idx="24">
                  <c:v>40.422435296585107</c:v>
                </c:pt>
                <c:pt idx="25">
                  <c:v>40.422435296585107</c:v>
                </c:pt>
                <c:pt idx="26">
                  <c:v>40.422435296585107</c:v>
                </c:pt>
                <c:pt idx="27">
                  <c:v>40.422435296585107</c:v>
                </c:pt>
                <c:pt idx="28">
                  <c:v>40.422435296585107</c:v>
                </c:pt>
                <c:pt idx="29">
                  <c:v>40.422435296585107</c:v>
                </c:pt>
                <c:pt idx="30">
                  <c:v>40.422435296585107</c:v>
                </c:pt>
                <c:pt idx="31">
                  <c:v>40.422435296585107</c:v>
                </c:pt>
                <c:pt idx="32">
                  <c:v>40.422435296585107</c:v>
                </c:pt>
                <c:pt idx="33">
                  <c:v>40.422435296585107</c:v>
                </c:pt>
                <c:pt idx="34">
                  <c:v>40.422435296585107</c:v>
                </c:pt>
                <c:pt idx="35">
                  <c:v>40.422435296585107</c:v>
                </c:pt>
                <c:pt idx="36">
                  <c:v>40.422435296585107</c:v>
                </c:pt>
                <c:pt idx="37">
                  <c:v>40.422435296585107</c:v>
                </c:pt>
                <c:pt idx="38">
                  <c:v>40.422435296585107</c:v>
                </c:pt>
                <c:pt idx="39">
                  <c:v>40.422435296585107</c:v>
                </c:pt>
                <c:pt idx="40">
                  <c:v>40.422435296585107</c:v>
                </c:pt>
                <c:pt idx="41">
                  <c:v>40.422435296585107</c:v>
                </c:pt>
                <c:pt idx="42">
                  <c:v>40.422435296585107</c:v>
                </c:pt>
                <c:pt idx="43">
                  <c:v>40.422435296585107</c:v>
                </c:pt>
                <c:pt idx="44">
                  <c:v>40.422435296585107</c:v>
                </c:pt>
                <c:pt idx="45">
                  <c:v>40.422435296585107</c:v>
                </c:pt>
                <c:pt idx="46">
                  <c:v>40.422435296585107</c:v>
                </c:pt>
                <c:pt idx="47">
                  <c:v>40.422435296585107</c:v>
                </c:pt>
                <c:pt idx="48">
                  <c:v>40.422435296585107</c:v>
                </c:pt>
                <c:pt idx="49">
                  <c:v>40.422435296585107</c:v>
                </c:pt>
                <c:pt idx="50">
                  <c:v>40.422435296585107</c:v>
                </c:pt>
                <c:pt idx="51">
                  <c:v>40.422435296585107</c:v>
                </c:pt>
                <c:pt idx="52">
                  <c:v>40.422435296585107</c:v>
                </c:pt>
                <c:pt idx="53">
                  <c:v>40.422435296585107</c:v>
                </c:pt>
                <c:pt idx="54">
                  <c:v>40.422435296585107</c:v>
                </c:pt>
                <c:pt idx="55">
                  <c:v>40.422435296585107</c:v>
                </c:pt>
                <c:pt idx="56">
                  <c:v>40.422435296585107</c:v>
                </c:pt>
                <c:pt idx="57">
                  <c:v>40.422435296585107</c:v>
                </c:pt>
                <c:pt idx="58">
                  <c:v>40.422435296585107</c:v>
                </c:pt>
                <c:pt idx="59">
                  <c:v>40.422435296585107</c:v>
                </c:pt>
                <c:pt idx="60">
                  <c:v>40.422435296585107</c:v>
                </c:pt>
                <c:pt idx="61">
                  <c:v>40.422435296585107</c:v>
                </c:pt>
                <c:pt idx="62">
                  <c:v>40.422435296585107</c:v>
                </c:pt>
                <c:pt idx="63">
                  <c:v>40.422435296585107</c:v>
                </c:pt>
                <c:pt idx="64">
                  <c:v>40.422435296585107</c:v>
                </c:pt>
                <c:pt idx="65">
                  <c:v>40.422435296585107</c:v>
                </c:pt>
                <c:pt idx="66">
                  <c:v>40.422435296585107</c:v>
                </c:pt>
                <c:pt idx="67">
                  <c:v>40.422435296585107</c:v>
                </c:pt>
                <c:pt idx="68">
                  <c:v>40.422435296585107</c:v>
                </c:pt>
                <c:pt idx="69">
                  <c:v>40.422435296585107</c:v>
                </c:pt>
                <c:pt idx="70">
                  <c:v>40.422435296585107</c:v>
                </c:pt>
                <c:pt idx="71">
                  <c:v>40.422435296585107</c:v>
                </c:pt>
                <c:pt idx="72">
                  <c:v>40.422435296585107</c:v>
                </c:pt>
                <c:pt idx="73">
                  <c:v>40.422435296585107</c:v>
                </c:pt>
                <c:pt idx="74">
                  <c:v>40.422435296585107</c:v>
                </c:pt>
                <c:pt idx="75">
                  <c:v>40.422435296585107</c:v>
                </c:pt>
                <c:pt idx="76">
                  <c:v>40.422435296585107</c:v>
                </c:pt>
                <c:pt idx="77">
                  <c:v>40.422435296585107</c:v>
                </c:pt>
                <c:pt idx="78">
                  <c:v>40.422435296585107</c:v>
                </c:pt>
                <c:pt idx="79">
                  <c:v>40.422435296585107</c:v>
                </c:pt>
                <c:pt idx="80">
                  <c:v>40.422435296585107</c:v>
                </c:pt>
                <c:pt idx="81">
                  <c:v>40.422435296585107</c:v>
                </c:pt>
                <c:pt idx="82">
                  <c:v>40.422435296585107</c:v>
                </c:pt>
                <c:pt idx="83">
                  <c:v>40.422435296585107</c:v>
                </c:pt>
                <c:pt idx="84">
                  <c:v>40.422435296585107</c:v>
                </c:pt>
                <c:pt idx="85">
                  <c:v>40.422435296585107</c:v>
                </c:pt>
                <c:pt idx="86">
                  <c:v>40.422435296585107</c:v>
                </c:pt>
                <c:pt idx="87">
                  <c:v>40.422435296585107</c:v>
                </c:pt>
                <c:pt idx="88">
                  <c:v>40.422435296585107</c:v>
                </c:pt>
                <c:pt idx="89">
                  <c:v>40.422435296585107</c:v>
                </c:pt>
                <c:pt idx="90">
                  <c:v>40.422435296585107</c:v>
                </c:pt>
                <c:pt idx="91">
                  <c:v>40.422435296585107</c:v>
                </c:pt>
                <c:pt idx="92">
                  <c:v>40.422435296585107</c:v>
                </c:pt>
                <c:pt idx="93">
                  <c:v>40.422435296585107</c:v>
                </c:pt>
                <c:pt idx="94">
                  <c:v>40.422435296585107</c:v>
                </c:pt>
                <c:pt idx="95">
                  <c:v>40.422435296585107</c:v>
                </c:pt>
                <c:pt idx="96">
                  <c:v>40.422435296585107</c:v>
                </c:pt>
                <c:pt idx="97">
                  <c:v>40.422435296585107</c:v>
                </c:pt>
                <c:pt idx="98">
                  <c:v>40.422435296585107</c:v>
                </c:pt>
                <c:pt idx="99">
                  <c:v>40.422435296585107</c:v>
                </c:pt>
                <c:pt idx="100">
                  <c:v>40.422435296585107</c:v>
                </c:pt>
                <c:pt idx="101">
                  <c:v>40.422435296585107</c:v>
                </c:pt>
                <c:pt idx="102">
                  <c:v>40.422435296585107</c:v>
                </c:pt>
                <c:pt idx="103">
                  <c:v>40.422435296585107</c:v>
                </c:pt>
                <c:pt idx="104">
                  <c:v>40.422435296585107</c:v>
                </c:pt>
                <c:pt idx="105">
                  <c:v>40.422435296585107</c:v>
                </c:pt>
                <c:pt idx="106">
                  <c:v>40.422435296585107</c:v>
                </c:pt>
                <c:pt idx="107">
                  <c:v>40.422435296585107</c:v>
                </c:pt>
                <c:pt idx="108">
                  <c:v>40.422435296585107</c:v>
                </c:pt>
                <c:pt idx="109">
                  <c:v>40.422435296585107</c:v>
                </c:pt>
                <c:pt idx="110">
                  <c:v>40.422435296585107</c:v>
                </c:pt>
                <c:pt idx="111">
                  <c:v>40.422435296585107</c:v>
                </c:pt>
                <c:pt idx="112">
                  <c:v>40.422435296585107</c:v>
                </c:pt>
                <c:pt idx="113">
                  <c:v>40.422435296585107</c:v>
                </c:pt>
                <c:pt idx="114">
                  <c:v>40.422435296585107</c:v>
                </c:pt>
                <c:pt idx="115">
                  <c:v>40.422435296585107</c:v>
                </c:pt>
                <c:pt idx="116">
                  <c:v>40.422435296585107</c:v>
                </c:pt>
                <c:pt idx="117">
                  <c:v>40.422435296585107</c:v>
                </c:pt>
                <c:pt idx="118">
                  <c:v>40.422435296585107</c:v>
                </c:pt>
                <c:pt idx="119">
                  <c:v>40.422435296585107</c:v>
                </c:pt>
                <c:pt idx="120">
                  <c:v>40.422435296585107</c:v>
                </c:pt>
                <c:pt idx="121">
                  <c:v>40.422435296585107</c:v>
                </c:pt>
                <c:pt idx="122">
                  <c:v>40.422435296585107</c:v>
                </c:pt>
                <c:pt idx="123">
                  <c:v>40.422435296585107</c:v>
                </c:pt>
                <c:pt idx="124">
                  <c:v>40.422435296585107</c:v>
                </c:pt>
                <c:pt idx="125">
                  <c:v>40.422435296585107</c:v>
                </c:pt>
                <c:pt idx="126">
                  <c:v>40.422435296585107</c:v>
                </c:pt>
                <c:pt idx="127">
                  <c:v>40.422435296585107</c:v>
                </c:pt>
                <c:pt idx="128">
                  <c:v>40.422435296585107</c:v>
                </c:pt>
                <c:pt idx="129">
                  <c:v>40.422435296585107</c:v>
                </c:pt>
                <c:pt idx="130">
                  <c:v>40.422435296585107</c:v>
                </c:pt>
                <c:pt idx="131">
                  <c:v>40.422435296585107</c:v>
                </c:pt>
                <c:pt idx="132">
                  <c:v>40.422435296585107</c:v>
                </c:pt>
                <c:pt idx="133">
                  <c:v>40.422435296585107</c:v>
                </c:pt>
                <c:pt idx="134">
                  <c:v>40.422435296585107</c:v>
                </c:pt>
                <c:pt idx="135">
                  <c:v>40.422435296585107</c:v>
                </c:pt>
                <c:pt idx="136">
                  <c:v>40.422435296585107</c:v>
                </c:pt>
                <c:pt idx="137">
                  <c:v>40.422435296585107</c:v>
                </c:pt>
                <c:pt idx="138">
                  <c:v>40.422435296585107</c:v>
                </c:pt>
                <c:pt idx="139">
                  <c:v>40.422435296585107</c:v>
                </c:pt>
                <c:pt idx="140">
                  <c:v>40.422435296585107</c:v>
                </c:pt>
                <c:pt idx="141">
                  <c:v>40.422435296585107</c:v>
                </c:pt>
                <c:pt idx="142">
                  <c:v>40.422435296585107</c:v>
                </c:pt>
                <c:pt idx="143">
                  <c:v>40.422435296585107</c:v>
                </c:pt>
                <c:pt idx="144">
                  <c:v>40.422435296585107</c:v>
                </c:pt>
                <c:pt idx="145">
                  <c:v>40.422435296585107</c:v>
                </c:pt>
                <c:pt idx="146">
                  <c:v>40.422435296585107</c:v>
                </c:pt>
                <c:pt idx="147">
                  <c:v>40.422435296585107</c:v>
                </c:pt>
                <c:pt idx="148">
                  <c:v>40.422435296585107</c:v>
                </c:pt>
                <c:pt idx="149">
                  <c:v>40.422435296585107</c:v>
                </c:pt>
                <c:pt idx="150">
                  <c:v>40.422435296585107</c:v>
                </c:pt>
                <c:pt idx="151">
                  <c:v>40.422435296585107</c:v>
                </c:pt>
                <c:pt idx="152">
                  <c:v>40.422435296585107</c:v>
                </c:pt>
                <c:pt idx="153">
                  <c:v>40.422435296585107</c:v>
                </c:pt>
                <c:pt idx="154">
                  <c:v>40.422435296585107</c:v>
                </c:pt>
                <c:pt idx="155">
                  <c:v>40.422435296585107</c:v>
                </c:pt>
                <c:pt idx="156">
                  <c:v>40.422435296585107</c:v>
                </c:pt>
                <c:pt idx="157">
                  <c:v>40.422435296585107</c:v>
                </c:pt>
                <c:pt idx="158">
                  <c:v>40.422435296585107</c:v>
                </c:pt>
                <c:pt idx="159">
                  <c:v>40.422435296585107</c:v>
                </c:pt>
                <c:pt idx="160">
                  <c:v>40.422435296585107</c:v>
                </c:pt>
                <c:pt idx="161">
                  <c:v>40.422435296585107</c:v>
                </c:pt>
                <c:pt idx="162">
                  <c:v>40.422435296585107</c:v>
                </c:pt>
                <c:pt idx="163">
                  <c:v>40.422435296585107</c:v>
                </c:pt>
                <c:pt idx="164">
                  <c:v>40.422435296585107</c:v>
                </c:pt>
                <c:pt idx="165">
                  <c:v>40.422435296585107</c:v>
                </c:pt>
                <c:pt idx="166">
                  <c:v>40.422435296585107</c:v>
                </c:pt>
                <c:pt idx="167">
                  <c:v>40.422435296585107</c:v>
                </c:pt>
                <c:pt idx="168">
                  <c:v>40.422435296585107</c:v>
                </c:pt>
                <c:pt idx="169">
                  <c:v>40.422435296585107</c:v>
                </c:pt>
                <c:pt idx="170">
                  <c:v>40.422435296585107</c:v>
                </c:pt>
                <c:pt idx="171">
                  <c:v>40.422435296585107</c:v>
                </c:pt>
                <c:pt idx="172">
                  <c:v>40.422435296585107</c:v>
                </c:pt>
                <c:pt idx="173">
                  <c:v>40.422435296585107</c:v>
                </c:pt>
                <c:pt idx="174">
                  <c:v>40.422435296585107</c:v>
                </c:pt>
                <c:pt idx="175">
                  <c:v>40.422435296585107</c:v>
                </c:pt>
                <c:pt idx="176">
                  <c:v>40.422435296585107</c:v>
                </c:pt>
                <c:pt idx="177">
                  <c:v>40.422435296585107</c:v>
                </c:pt>
                <c:pt idx="178">
                  <c:v>40.422435296585107</c:v>
                </c:pt>
                <c:pt idx="179">
                  <c:v>40.422435296585107</c:v>
                </c:pt>
                <c:pt idx="180">
                  <c:v>40.422435296585107</c:v>
                </c:pt>
                <c:pt idx="181">
                  <c:v>40.422435296585107</c:v>
                </c:pt>
                <c:pt idx="182">
                  <c:v>40.422435296585107</c:v>
                </c:pt>
                <c:pt idx="183">
                  <c:v>40.422435296585107</c:v>
                </c:pt>
                <c:pt idx="184">
                  <c:v>40.422435296585107</c:v>
                </c:pt>
                <c:pt idx="185">
                  <c:v>40.422435296585107</c:v>
                </c:pt>
                <c:pt idx="186">
                  <c:v>40.422435296585107</c:v>
                </c:pt>
                <c:pt idx="187">
                  <c:v>40.422435296585107</c:v>
                </c:pt>
                <c:pt idx="188">
                  <c:v>40.422435296585107</c:v>
                </c:pt>
                <c:pt idx="189">
                  <c:v>40.422435296585107</c:v>
                </c:pt>
                <c:pt idx="190">
                  <c:v>40.422435296585107</c:v>
                </c:pt>
                <c:pt idx="191">
                  <c:v>40.422435296585107</c:v>
                </c:pt>
                <c:pt idx="192">
                  <c:v>40.422435296585107</c:v>
                </c:pt>
                <c:pt idx="193">
                  <c:v>40.422435296585107</c:v>
                </c:pt>
                <c:pt idx="194">
                  <c:v>40.422435296585107</c:v>
                </c:pt>
                <c:pt idx="195">
                  <c:v>40.422435296585107</c:v>
                </c:pt>
                <c:pt idx="196">
                  <c:v>40.422435296585107</c:v>
                </c:pt>
                <c:pt idx="197">
                  <c:v>40.422435296585107</c:v>
                </c:pt>
                <c:pt idx="198">
                  <c:v>40.422435296585107</c:v>
                </c:pt>
                <c:pt idx="199">
                  <c:v>40.422435296585107</c:v>
                </c:pt>
                <c:pt idx="200">
                  <c:v>40.422435296585107</c:v>
                </c:pt>
                <c:pt idx="201">
                  <c:v>40.422435296585107</c:v>
                </c:pt>
                <c:pt idx="202">
                  <c:v>40.422435296585107</c:v>
                </c:pt>
                <c:pt idx="203">
                  <c:v>40.422435296585107</c:v>
                </c:pt>
                <c:pt idx="204">
                  <c:v>40.422435296585107</c:v>
                </c:pt>
                <c:pt idx="205">
                  <c:v>40.422435296585107</c:v>
                </c:pt>
                <c:pt idx="206">
                  <c:v>40.422435296585107</c:v>
                </c:pt>
                <c:pt idx="207">
                  <c:v>40.422435296585107</c:v>
                </c:pt>
                <c:pt idx="208">
                  <c:v>40.422435296585107</c:v>
                </c:pt>
                <c:pt idx="209">
                  <c:v>40.422435296585107</c:v>
                </c:pt>
                <c:pt idx="210">
                  <c:v>40.422435296585107</c:v>
                </c:pt>
                <c:pt idx="211">
                  <c:v>40.422435296585107</c:v>
                </c:pt>
                <c:pt idx="212">
                  <c:v>40.422435296585107</c:v>
                </c:pt>
                <c:pt idx="213">
                  <c:v>40.422435296585107</c:v>
                </c:pt>
                <c:pt idx="214">
                  <c:v>40.422435296585107</c:v>
                </c:pt>
                <c:pt idx="215">
                  <c:v>40.422435296585107</c:v>
                </c:pt>
                <c:pt idx="216">
                  <c:v>40.422435296585107</c:v>
                </c:pt>
                <c:pt idx="217">
                  <c:v>40.422435296585107</c:v>
                </c:pt>
                <c:pt idx="218">
                  <c:v>40.422435296585107</c:v>
                </c:pt>
                <c:pt idx="219">
                  <c:v>40.422435296585107</c:v>
                </c:pt>
                <c:pt idx="220">
                  <c:v>40.422435296585107</c:v>
                </c:pt>
                <c:pt idx="221">
                  <c:v>40.422435296585107</c:v>
                </c:pt>
                <c:pt idx="222">
                  <c:v>40.422435296585107</c:v>
                </c:pt>
                <c:pt idx="223">
                  <c:v>40.422435296585107</c:v>
                </c:pt>
                <c:pt idx="224">
                  <c:v>40.422435296585107</c:v>
                </c:pt>
                <c:pt idx="225">
                  <c:v>40.422435296585107</c:v>
                </c:pt>
                <c:pt idx="226">
                  <c:v>40.422435296585107</c:v>
                </c:pt>
                <c:pt idx="227">
                  <c:v>40.422435296585107</c:v>
                </c:pt>
                <c:pt idx="228">
                  <c:v>40.422435296585107</c:v>
                </c:pt>
                <c:pt idx="229">
                  <c:v>40.422435296585107</c:v>
                </c:pt>
                <c:pt idx="230">
                  <c:v>40.422435296585107</c:v>
                </c:pt>
                <c:pt idx="231">
                  <c:v>40.422435296585107</c:v>
                </c:pt>
                <c:pt idx="232">
                  <c:v>40.422435296585107</c:v>
                </c:pt>
                <c:pt idx="233">
                  <c:v>40.422435296585107</c:v>
                </c:pt>
                <c:pt idx="234">
                  <c:v>40.422435296585107</c:v>
                </c:pt>
                <c:pt idx="235">
                  <c:v>40.422435296585107</c:v>
                </c:pt>
                <c:pt idx="236">
                  <c:v>40.422435296585107</c:v>
                </c:pt>
                <c:pt idx="237">
                  <c:v>40.422435296585107</c:v>
                </c:pt>
                <c:pt idx="238">
                  <c:v>40.422435296585107</c:v>
                </c:pt>
                <c:pt idx="239">
                  <c:v>40.422435296585107</c:v>
                </c:pt>
                <c:pt idx="240">
                  <c:v>40.422435296585107</c:v>
                </c:pt>
                <c:pt idx="241">
                  <c:v>40.422435296585107</c:v>
                </c:pt>
                <c:pt idx="242">
                  <c:v>40.422435296585107</c:v>
                </c:pt>
                <c:pt idx="243">
                  <c:v>40.422435296585107</c:v>
                </c:pt>
                <c:pt idx="244">
                  <c:v>40.422435296585107</c:v>
                </c:pt>
                <c:pt idx="245">
                  <c:v>40.422435296585107</c:v>
                </c:pt>
                <c:pt idx="246">
                  <c:v>40.422435296585107</c:v>
                </c:pt>
                <c:pt idx="247">
                  <c:v>40.422435296585107</c:v>
                </c:pt>
                <c:pt idx="248">
                  <c:v>40.422435296585107</c:v>
                </c:pt>
                <c:pt idx="249">
                  <c:v>40.422435296585107</c:v>
                </c:pt>
                <c:pt idx="250">
                  <c:v>40.422435296585107</c:v>
                </c:pt>
                <c:pt idx="251">
                  <c:v>40.422435296585107</c:v>
                </c:pt>
                <c:pt idx="252">
                  <c:v>40.422435296585107</c:v>
                </c:pt>
                <c:pt idx="253">
                  <c:v>40.422435296585107</c:v>
                </c:pt>
                <c:pt idx="254">
                  <c:v>40.422435296585107</c:v>
                </c:pt>
                <c:pt idx="255">
                  <c:v>40.422435296585107</c:v>
                </c:pt>
                <c:pt idx="256">
                  <c:v>40.422435296585107</c:v>
                </c:pt>
                <c:pt idx="257">
                  <c:v>40.422435296585107</c:v>
                </c:pt>
                <c:pt idx="258">
                  <c:v>40.422435296585107</c:v>
                </c:pt>
                <c:pt idx="259">
                  <c:v>40.422435296585107</c:v>
                </c:pt>
                <c:pt idx="260">
                  <c:v>40.422435296585107</c:v>
                </c:pt>
                <c:pt idx="261">
                  <c:v>40.422435296585107</c:v>
                </c:pt>
                <c:pt idx="262">
                  <c:v>40.422435296585107</c:v>
                </c:pt>
                <c:pt idx="263">
                  <c:v>40.422435296585107</c:v>
                </c:pt>
                <c:pt idx="264">
                  <c:v>40.422435296585107</c:v>
                </c:pt>
                <c:pt idx="265">
                  <c:v>40.422435296585107</c:v>
                </c:pt>
                <c:pt idx="266">
                  <c:v>40.422435296585107</c:v>
                </c:pt>
                <c:pt idx="267">
                  <c:v>40.422435296585107</c:v>
                </c:pt>
                <c:pt idx="268">
                  <c:v>40.422435296585107</c:v>
                </c:pt>
                <c:pt idx="269">
                  <c:v>40.422435296585107</c:v>
                </c:pt>
                <c:pt idx="270">
                  <c:v>40.422435296585107</c:v>
                </c:pt>
                <c:pt idx="271">
                  <c:v>40.422435296585107</c:v>
                </c:pt>
                <c:pt idx="272">
                  <c:v>40.422435296585107</c:v>
                </c:pt>
                <c:pt idx="273">
                  <c:v>40.422435296585107</c:v>
                </c:pt>
                <c:pt idx="274">
                  <c:v>40.422435296585107</c:v>
                </c:pt>
                <c:pt idx="275">
                  <c:v>40.422435296585107</c:v>
                </c:pt>
                <c:pt idx="276">
                  <c:v>40.422435296585107</c:v>
                </c:pt>
                <c:pt idx="277">
                  <c:v>40.422435296585107</c:v>
                </c:pt>
                <c:pt idx="278">
                  <c:v>40.422435296585107</c:v>
                </c:pt>
                <c:pt idx="279">
                  <c:v>40.422435296585107</c:v>
                </c:pt>
                <c:pt idx="280">
                  <c:v>40.422435296585107</c:v>
                </c:pt>
                <c:pt idx="281">
                  <c:v>40.422435296585107</c:v>
                </c:pt>
                <c:pt idx="282">
                  <c:v>40.422435296585107</c:v>
                </c:pt>
                <c:pt idx="283">
                  <c:v>40.422435296585107</c:v>
                </c:pt>
                <c:pt idx="284">
                  <c:v>40.422435296585107</c:v>
                </c:pt>
                <c:pt idx="285">
                  <c:v>40.422435296585107</c:v>
                </c:pt>
                <c:pt idx="286">
                  <c:v>40.422435296585107</c:v>
                </c:pt>
                <c:pt idx="287">
                  <c:v>40.422435296585107</c:v>
                </c:pt>
                <c:pt idx="288">
                  <c:v>40.422435296585107</c:v>
                </c:pt>
                <c:pt idx="289">
                  <c:v>40.422435296585107</c:v>
                </c:pt>
                <c:pt idx="290">
                  <c:v>40.422435296585107</c:v>
                </c:pt>
                <c:pt idx="291">
                  <c:v>40.422435296585107</c:v>
                </c:pt>
                <c:pt idx="292">
                  <c:v>40.422435296585107</c:v>
                </c:pt>
                <c:pt idx="293">
                  <c:v>40.422435296585107</c:v>
                </c:pt>
                <c:pt idx="294">
                  <c:v>40.422435296585107</c:v>
                </c:pt>
                <c:pt idx="295">
                  <c:v>40.422435296585107</c:v>
                </c:pt>
                <c:pt idx="296">
                  <c:v>40.422435296585107</c:v>
                </c:pt>
                <c:pt idx="297">
                  <c:v>40.422435296585107</c:v>
                </c:pt>
                <c:pt idx="298">
                  <c:v>40.422435296585107</c:v>
                </c:pt>
                <c:pt idx="299">
                  <c:v>40.422435296585107</c:v>
                </c:pt>
                <c:pt idx="300">
                  <c:v>40.422435296585107</c:v>
                </c:pt>
                <c:pt idx="301">
                  <c:v>40.422435296585107</c:v>
                </c:pt>
                <c:pt idx="302">
                  <c:v>40.422435296585107</c:v>
                </c:pt>
                <c:pt idx="303">
                  <c:v>40.422435296585107</c:v>
                </c:pt>
                <c:pt idx="304">
                  <c:v>40.422435296585107</c:v>
                </c:pt>
                <c:pt idx="305">
                  <c:v>40.422435296585107</c:v>
                </c:pt>
                <c:pt idx="306">
                  <c:v>40.422435296585107</c:v>
                </c:pt>
                <c:pt idx="307">
                  <c:v>40.422435296585107</c:v>
                </c:pt>
                <c:pt idx="308">
                  <c:v>40.422435296585107</c:v>
                </c:pt>
                <c:pt idx="309">
                  <c:v>40.422435296585107</c:v>
                </c:pt>
                <c:pt idx="310">
                  <c:v>40.422435296585107</c:v>
                </c:pt>
                <c:pt idx="311">
                  <c:v>40.422435296585107</c:v>
                </c:pt>
                <c:pt idx="312">
                  <c:v>40.422435296585107</c:v>
                </c:pt>
                <c:pt idx="313">
                  <c:v>40.422435296585107</c:v>
                </c:pt>
                <c:pt idx="314">
                  <c:v>40.422435296585107</c:v>
                </c:pt>
                <c:pt idx="315">
                  <c:v>40.422435296585107</c:v>
                </c:pt>
                <c:pt idx="316">
                  <c:v>40.422435296585107</c:v>
                </c:pt>
                <c:pt idx="317">
                  <c:v>40.422435296585107</c:v>
                </c:pt>
                <c:pt idx="318">
                  <c:v>40.422435296585107</c:v>
                </c:pt>
                <c:pt idx="319">
                  <c:v>40.422435296585107</c:v>
                </c:pt>
                <c:pt idx="320">
                  <c:v>40.422435296585107</c:v>
                </c:pt>
                <c:pt idx="321">
                  <c:v>40.422435296585107</c:v>
                </c:pt>
                <c:pt idx="322">
                  <c:v>40.422435296585107</c:v>
                </c:pt>
                <c:pt idx="323">
                  <c:v>40.422435296585107</c:v>
                </c:pt>
                <c:pt idx="324">
                  <c:v>40.422435296585107</c:v>
                </c:pt>
                <c:pt idx="325">
                  <c:v>40.422435296585107</c:v>
                </c:pt>
                <c:pt idx="326">
                  <c:v>40.422435296585107</c:v>
                </c:pt>
                <c:pt idx="327">
                  <c:v>40.422435296585107</c:v>
                </c:pt>
                <c:pt idx="328">
                  <c:v>40.422435296585107</c:v>
                </c:pt>
                <c:pt idx="329">
                  <c:v>40.422435296585107</c:v>
                </c:pt>
                <c:pt idx="330">
                  <c:v>40.422435296585107</c:v>
                </c:pt>
                <c:pt idx="331">
                  <c:v>40.422435296585107</c:v>
                </c:pt>
                <c:pt idx="332">
                  <c:v>40.422435296585107</c:v>
                </c:pt>
                <c:pt idx="333">
                  <c:v>40.422435296585107</c:v>
                </c:pt>
                <c:pt idx="334">
                  <c:v>40.422435296585107</c:v>
                </c:pt>
                <c:pt idx="335">
                  <c:v>40.422435296585107</c:v>
                </c:pt>
                <c:pt idx="336">
                  <c:v>40.422435296585107</c:v>
                </c:pt>
                <c:pt idx="337">
                  <c:v>40.422435296585107</c:v>
                </c:pt>
                <c:pt idx="338">
                  <c:v>40.422435296585107</c:v>
                </c:pt>
                <c:pt idx="339">
                  <c:v>40.422435296585107</c:v>
                </c:pt>
                <c:pt idx="340">
                  <c:v>40.422435296585107</c:v>
                </c:pt>
                <c:pt idx="341">
                  <c:v>40.422435296585107</c:v>
                </c:pt>
                <c:pt idx="342">
                  <c:v>40.422435296585107</c:v>
                </c:pt>
                <c:pt idx="343">
                  <c:v>40.422435296585107</c:v>
                </c:pt>
                <c:pt idx="344">
                  <c:v>40.422435296585107</c:v>
                </c:pt>
                <c:pt idx="345">
                  <c:v>40.422435296585107</c:v>
                </c:pt>
                <c:pt idx="346">
                  <c:v>40.422435296585107</c:v>
                </c:pt>
                <c:pt idx="347">
                  <c:v>40.422435296585107</c:v>
                </c:pt>
                <c:pt idx="348">
                  <c:v>40.422435296585107</c:v>
                </c:pt>
                <c:pt idx="349">
                  <c:v>40.422435296585107</c:v>
                </c:pt>
                <c:pt idx="350">
                  <c:v>40.422435296585107</c:v>
                </c:pt>
                <c:pt idx="351">
                  <c:v>40.422435296585107</c:v>
                </c:pt>
                <c:pt idx="352">
                  <c:v>40.422435296585107</c:v>
                </c:pt>
                <c:pt idx="353">
                  <c:v>40.422435296585107</c:v>
                </c:pt>
                <c:pt idx="354">
                  <c:v>40.422435296585107</c:v>
                </c:pt>
                <c:pt idx="355">
                  <c:v>40.422435296585107</c:v>
                </c:pt>
                <c:pt idx="356">
                  <c:v>40.422435296585107</c:v>
                </c:pt>
                <c:pt idx="357">
                  <c:v>40.422435296585107</c:v>
                </c:pt>
                <c:pt idx="358">
                  <c:v>40.422435296585107</c:v>
                </c:pt>
                <c:pt idx="359">
                  <c:v>40.422435296585107</c:v>
                </c:pt>
                <c:pt idx="360">
                  <c:v>40.422435296585107</c:v>
                </c:pt>
                <c:pt idx="361">
                  <c:v>40.422435296585107</c:v>
                </c:pt>
                <c:pt idx="362">
                  <c:v>40.422435296585107</c:v>
                </c:pt>
                <c:pt idx="363">
                  <c:v>40.422435296585107</c:v>
                </c:pt>
                <c:pt idx="364">
                  <c:v>40.422435296585107</c:v>
                </c:pt>
                <c:pt idx="365">
                  <c:v>40.422435296585107</c:v>
                </c:pt>
                <c:pt idx="366">
                  <c:v>40.422435296585107</c:v>
                </c:pt>
                <c:pt idx="367">
                  <c:v>40.422435296585107</c:v>
                </c:pt>
                <c:pt idx="368">
                  <c:v>40.422435296585107</c:v>
                </c:pt>
                <c:pt idx="369">
                  <c:v>40.422435296585107</c:v>
                </c:pt>
                <c:pt idx="370">
                  <c:v>40.422435296585107</c:v>
                </c:pt>
                <c:pt idx="371">
                  <c:v>40.422435296585107</c:v>
                </c:pt>
                <c:pt idx="372">
                  <c:v>40.422435296585107</c:v>
                </c:pt>
                <c:pt idx="373">
                  <c:v>40.422435296585107</c:v>
                </c:pt>
                <c:pt idx="374">
                  <c:v>40.422435296585107</c:v>
                </c:pt>
                <c:pt idx="375">
                  <c:v>40.422435296585107</c:v>
                </c:pt>
                <c:pt idx="376">
                  <c:v>40.422435296585107</c:v>
                </c:pt>
                <c:pt idx="377">
                  <c:v>40.422435296585107</c:v>
                </c:pt>
                <c:pt idx="378">
                  <c:v>40.422435296585107</c:v>
                </c:pt>
                <c:pt idx="379">
                  <c:v>40.422435296585107</c:v>
                </c:pt>
                <c:pt idx="380">
                  <c:v>40.422435296585107</c:v>
                </c:pt>
                <c:pt idx="381">
                  <c:v>40.422435296585107</c:v>
                </c:pt>
                <c:pt idx="382">
                  <c:v>40.422435296585107</c:v>
                </c:pt>
                <c:pt idx="383">
                  <c:v>40.422435296585107</c:v>
                </c:pt>
                <c:pt idx="384">
                  <c:v>40.422435296585107</c:v>
                </c:pt>
                <c:pt idx="385">
                  <c:v>40.422435296585107</c:v>
                </c:pt>
                <c:pt idx="386">
                  <c:v>40.422435296585107</c:v>
                </c:pt>
                <c:pt idx="387">
                  <c:v>40.422435296585107</c:v>
                </c:pt>
                <c:pt idx="388">
                  <c:v>40.422435296585107</c:v>
                </c:pt>
                <c:pt idx="389">
                  <c:v>40.422435296585107</c:v>
                </c:pt>
                <c:pt idx="390">
                  <c:v>40.422435296585107</c:v>
                </c:pt>
                <c:pt idx="391">
                  <c:v>40.422435296585107</c:v>
                </c:pt>
                <c:pt idx="392">
                  <c:v>40.422435296585107</c:v>
                </c:pt>
                <c:pt idx="393">
                  <c:v>40.422435296585107</c:v>
                </c:pt>
                <c:pt idx="394">
                  <c:v>40.422435296585107</c:v>
                </c:pt>
                <c:pt idx="395">
                  <c:v>40.422435296585107</c:v>
                </c:pt>
                <c:pt idx="396">
                  <c:v>40.422435296585107</c:v>
                </c:pt>
                <c:pt idx="397">
                  <c:v>40.422435296585107</c:v>
                </c:pt>
                <c:pt idx="398">
                  <c:v>40.422435296585107</c:v>
                </c:pt>
                <c:pt idx="399">
                  <c:v>40.422435296585107</c:v>
                </c:pt>
                <c:pt idx="400">
                  <c:v>40.422435296585107</c:v>
                </c:pt>
                <c:pt idx="401">
                  <c:v>40.422435296585107</c:v>
                </c:pt>
                <c:pt idx="402">
                  <c:v>40.422435296585107</c:v>
                </c:pt>
                <c:pt idx="403">
                  <c:v>40.422435296585107</c:v>
                </c:pt>
                <c:pt idx="404">
                  <c:v>40.422435296585107</c:v>
                </c:pt>
                <c:pt idx="405">
                  <c:v>40.422435296585107</c:v>
                </c:pt>
                <c:pt idx="406">
                  <c:v>40.422435296585107</c:v>
                </c:pt>
                <c:pt idx="407">
                  <c:v>40.422435296585107</c:v>
                </c:pt>
                <c:pt idx="408">
                  <c:v>40.422435296585107</c:v>
                </c:pt>
                <c:pt idx="409">
                  <c:v>40.422435296585107</c:v>
                </c:pt>
                <c:pt idx="410">
                  <c:v>40.422435296585107</c:v>
                </c:pt>
                <c:pt idx="411">
                  <c:v>40.422435296585107</c:v>
                </c:pt>
                <c:pt idx="412">
                  <c:v>40.422435296585107</c:v>
                </c:pt>
                <c:pt idx="413">
                  <c:v>40.422435296585107</c:v>
                </c:pt>
                <c:pt idx="414">
                  <c:v>40.422435296585107</c:v>
                </c:pt>
                <c:pt idx="415">
                  <c:v>40.422435296585107</c:v>
                </c:pt>
                <c:pt idx="416">
                  <c:v>40.422435296585107</c:v>
                </c:pt>
                <c:pt idx="417">
                  <c:v>40.422435296585107</c:v>
                </c:pt>
                <c:pt idx="418">
                  <c:v>40.422435296585107</c:v>
                </c:pt>
                <c:pt idx="419">
                  <c:v>40.422435296585107</c:v>
                </c:pt>
                <c:pt idx="420">
                  <c:v>40.422435296585107</c:v>
                </c:pt>
                <c:pt idx="421">
                  <c:v>40.422435296585107</c:v>
                </c:pt>
                <c:pt idx="422">
                  <c:v>40.422435296585107</c:v>
                </c:pt>
                <c:pt idx="423">
                  <c:v>40.422435296585107</c:v>
                </c:pt>
                <c:pt idx="424">
                  <c:v>40.422435296585107</c:v>
                </c:pt>
                <c:pt idx="425">
                  <c:v>40.422435296585107</c:v>
                </c:pt>
                <c:pt idx="426">
                  <c:v>40.422435296585107</c:v>
                </c:pt>
                <c:pt idx="427">
                  <c:v>40.422435296585107</c:v>
                </c:pt>
                <c:pt idx="428">
                  <c:v>40.422435296585107</c:v>
                </c:pt>
                <c:pt idx="429">
                  <c:v>40.422435296585107</c:v>
                </c:pt>
                <c:pt idx="430">
                  <c:v>40.422435296585107</c:v>
                </c:pt>
                <c:pt idx="431">
                  <c:v>40.422435296585107</c:v>
                </c:pt>
                <c:pt idx="432">
                  <c:v>40.422435296585107</c:v>
                </c:pt>
                <c:pt idx="433">
                  <c:v>40.422435296585107</c:v>
                </c:pt>
                <c:pt idx="434">
                  <c:v>40.422435296585107</c:v>
                </c:pt>
                <c:pt idx="435">
                  <c:v>40.422435296585107</c:v>
                </c:pt>
                <c:pt idx="436">
                  <c:v>40.422435296585107</c:v>
                </c:pt>
                <c:pt idx="437">
                  <c:v>40.422435296585107</c:v>
                </c:pt>
                <c:pt idx="438">
                  <c:v>40.422435296585107</c:v>
                </c:pt>
                <c:pt idx="439">
                  <c:v>40.422435296585107</c:v>
                </c:pt>
                <c:pt idx="440">
                  <c:v>40.422435296585107</c:v>
                </c:pt>
                <c:pt idx="441">
                  <c:v>40.422435296585107</c:v>
                </c:pt>
                <c:pt idx="442">
                  <c:v>40.422435296585107</c:v>
                </c:pt>
                <c:pt idx="443">
                  <c:v>40.422435296585107</c:v>
                </c:pt>
                <c:pt idx="444">
                  <c:v>40.422435296585107</c:v>
                </c:pt>
                <c:pt idx="445">
                  <c:v>40.422435296585107</c:v>
                </c:pt>
                <c:pt idx="446">
                  <c:v>40.422435296585107</c:v>
                </c:pt>
                <c:pt idx="447">
                  <c:v>40.422435296585107</c:v>
                </c:pt>
                <c:pt idx="448">
                  <c:v>40.422435296585107</c:v>
                </c:pt>
                <c:pt idx="449">
                  <c:v>40.422435296585107</c:v>
                </c:pt>
                <c:pt idx="450">
                  <c:v>40.422435296585107</c:v>
                </c:pt>
                <c:pt idx="451">
                  <c:v>40.422435296585107</c:v>
                </c:pt>
                <c:pt idx="452">
                  <c:v>40.422435296585107</c:v>
                </c:pt>
                <c:pt idx="453">
                  <c:v>40.422435296585107</c:v>
                </c:pt>
                <c:pt idx="454">
                  <c:v>40.422435296585107</c:v>
                </c:pt>
                <c:pt idx="455">
                  <c:v>40.422435296585107</c:v>
                </c:pt>
                <c:pt idx="456">
                  <c:v>40.422435296585107</c:v>
                </c:pt>
                <c:pt idx="457">
                  <c:v>40.422435296585107</c:v>
                </c:pt>
                <c:pt idx="458">
                  <c:v>40.422435296585107</c:v>
                </c:pt>
                <c:pt idx="459">
                  <c:v>40.422435296585107</c:v>
                </c:pt>
                <c:pt idx="460">
                  <c:v>40.422435296585107</c:v>
                </c:pt>
                <c:pt idx="461">
                  <c:v>40.422435296585107</c:v>
                </c:pt>
                <c:pt idx="462">
                  <c:v>40.422435296585107</c:v>
                </c:pt>
                <c:pt idx="463">
                  <c:v>40.422435296585107</c:v>
                </c:pt>
                <c:pt idx="464">
                  <c:v>40.422435296585107</c:v>
                </c:pt>
                <c:pt idx="465">
                  <c:v>40.422435296585107</c:v>
                </c:pt>
                <c:pt idx="466">
                  <c:v>40.422435296585107</c:v>
                </c:pt>
                <c:pt idx="467">
                  <c:v>40.422435296585107</c:v>
                </c:pt>
                <c:pt idx="468">
                  <c:v>40.422435296585107</c:v>
                </c:pt>
                <c:pt idx="469">
                  <c:v>40.422435296585107</c:v>
                </c:pt>
                <c:pt idx="470">
                  <c:v>40.422435296585107</c:v>
                </c:pt>
                <c:pt idx="471">
                  <c:v>40.422435296585107</c:v>
                </c:pt>
                <c:pt idx="472">
                  <c:v>40.422435296585107</c:v>
                </c:pt>
                <c:pt idx="473">
                  <c:v>40.422435296585107</c:v>
                </c:pt>
                <c:pt idx="474">
                  <c:v>40.422435296585107</c:v>
                </c:pt>
                <c:pt idx="475">
                  <c:v>40.422435296585107</c:v>
                </c:pt>
                <c:pt idx="476">
                  <c:v>40.422435296585107</c:v>
                </c:pt>
                <c:pt idx="477">
                  <c:v>40.422435296585107</c:v>
                </c:pt>
                <c:pt idx="478">
                  <c:v>40.422435296585107</c:v>
                </c:pt>
                <c:pt idx="479">
                  <c:v>40.422435296585107</c:v>
                </c:pt>
                <c:pt idx="480">
                  <c:v>40.422435296585107</c:v>
                </c:pt>
                <c:pt idx="481">
                  <c:v>40.422435296585107</c:v>
                </c:pt>
                <c:pt idx="482">
                  <c:v>40.422435296585107</c:v>
                </c:pt>
                <c:pt idx="483">
                  <c:v>40.422435296585107</c:v>
                </c:pt>
                <c:pt idx="484">
                  <c:v>40.422435296585107</c:v>
                </c:pt>
                <c:pt idx="485">
                  <c:v>40.422435296585107</c:v>
                </c:pt>
                <c:pt idx="486">
                  <c:v>40.422435296585107</c:v>
                </c:pt>
                <c:pt idx="487">
                  <c:v>40.422435296585107</c:v>
                </c:pt>
                <c:pt idx="488">
                  <c:v>40.422435296585107</c:v>
                </c:pt>
                <c:pt idx="489">
                  <c:v>40.422435296585107</c:v>
                </c:pt>
                <c:pt idx="490">
                  <c:v>40.422435296585107</c:v>
                </c:pt>
                <c:pt idx="491">
                  <c:v>40.422435296585107</c:v>
                </c:pt>
                <c:pt idx="492">
                  <c:v>40.422435296585107</c:v>
                </c:pt>
                <c:pt idx="493">
                  <c:v>40.422435296585107</c:v>
                </c:pt>
                <c:pt idx="494">
                  <c:v>40.422435296585107</c:v>
                </c:pt>
                <c:pt idx="495">
                  <c:v>40.422435296585107</c:v>
                </c:pt>
                <c:pt idx="496">
                  <c:v>40.422435296585107</c:v>
                </c:pt>
                <c:pt idx="497">
                  <c:v>40.422435296585107</c:v>
                </c:pt>
                <c:pt idx="498">
                  <c:v>40.422435296585107</c:v>
                </c:pt>
                <c:pt idx="499">
                  <c:v>40.422435296585107</c:v>
                </c:pt>
                <c:pt idx="500">
                  <c:v>40.422435296585107</c:v>
                </c:pt>
                <c:pt idx="501">
                  <c:v>40.422435296585107</c:v>
                </c:pt>
                <c:pt idx="502">
                  <c:v>40.422435296585107</c:v>
                </c:pt>
                <c:pt idx="503">
                  <c:v>40.422435296585107</c:v>
                </c:pt>
                <c:pt idx="504">
                  <c:v>40.422435296585107</c:v>
                </c:pt>
                <c:pt idx="505">
                  <c:v>40.422435296585107</c:v>
                </c:pt>
                <c:pt idx="506">
                  <c:v>40.422435296585107</c:v>
                </c:pt>
                <c:pt idx="507">
                  <c:v>40.422435296585107</c:v>
                </c:pt>
                <c:pt idx="508">
                  <c:v>40.422435296585107</c:v>
                </c:pt>
                <c:pt idx="509">
                  <c:v>40.422435296585107</c:v>
                </c:pt>
                <c:pt idx="510">
                  <c:v>40.422435296585107</c:v>
                </c:pt>
                <c:pt idx="511">
                  <c:v>40.422435296585107</c:v>
                </c:pt>
                <c:pt idx="512">
                  <c:v>40.422435296585107</c:v>
                </c:pt>
                <c:pt idx="513">
                  <c:v>40.422435296585107</c:v>
                </c:pt>
                <c:pt idx="514">
                  <c:v>40.422435296585107</c:v>
                </c:pt>
                <c:pt idx="515">
                  <c:v>40.422435296585107</c:v>
                </c:pt>
                <c:pt idx="516">
                  <c:v>40.422435296585107</c:v>
                </c:pt>
                <c:pt idx="517">
                  <c:v>40.422435296585107</c:v>
                </c:pt>
                <c:pt idx="518">
                  <c:v>40.422435296585107</c:v>
                </c:pt>
                <c:pt idx="519">
                  <c:v>40.422435296585107</c:v>
                </c:pt>
                <c:pt idx="520">
                  <c:v>40.422435296585107</c:v>
                </c:pt>
                <c:pt idx="521">
                  <c:v>40.422435296585107</c:v>
                </c:pt>
                <c:pt idx="522">
                  <c:v>40.422435296585107</c:v>
                </c:pt>
                <c:pt idx="523">
                  <c:v>40.422435296585107</c:v>
                </c:pt>
                <c:pt idx="524">
                  <c:v>40.422435296585107</c:v>
                </c:pt>
                <c:pt idx="525">
                  <c:v>40.422435296585107</c:v>
                </c:pt>
                <c:pt idx="526">
                  <c:v>40.422435296585107</c:v>
                </c:pt>
                <c:pt idx="527">
                  <c:v>40.422435296585107</c:v>
                </c:pt>
                <c:pt idx="528">
                  <c:v>40.422435296585107</c:v>
                </c:pt>
                <c:pt idx="529">
                  <c:v>40.422435296585107</c:v>
                </c:pt>
                <c:pt idx="530">
                  <c:v>40.422435296585107</c:v>
                </c:pt>
                <c:pt idx="531">
                  <c:v>40.422435296585107</c:v>
                </c:pt>
                <c:pt idx="532">
                  <c:v>40.422435296585107</c:v>
                </c:pt>
                <c:pt idx="533">
                  <c:v>40.422435296585107</c:v>
                </c:pt>
                <c:pt idx="534">
                  <c:v>40.422435296585107</c:v>
                </c:pt>
                <c:pt idx="535">
                  <c:v>40.422435296585107</c:v>
                </c:pt>
                <c:pt idx="536">
                  <c:v>40.422435296585107</c:v>
                </c:pt>
                <c:pt idx="537">
                  <c:v>40.422435296585107</c:v>
                </c:pt>
                <c:pt idx="538">
                  <c:v>40.422435296585107</c:v>
                </c:pt>
                <c:pt idx="539">
                  <c:v>40.422435296585107</c:v>
                </c:pt>
                <c:pt idx="540">
                  <c:v>40.422435296585107</c:v>
                </c:pt>
                <c:pt idx="541">
                  <c:v>40.422435296585107</c:v>
                </c:pt>
                <c:pt idx="542">
                  <c:v>40.422435296585107</c:v>
                </c:pt>
                <c:pt idx="543">
                  <c:v>40.422435296585107</c:v>
                </c:pt>
                <c:pt idx="544">
                  <c:v>40.422435296585107</c:v>
                </c:pt>
                <c:pt idx="545">
                  <c:v>40.422435296585107</c:v>
                </c:pt>
                <c:pt idx="546">
                  <c:v>40.422435296585107</c:v>
                </c:pt>
                <c:pt idx="547">
                  <c:v>40.422435296585107</c:v>
                </c:pt>
                <c:pt idx="548">
                  <c:v>40.422435296585107</c:v>
                </c:pt>
                <c:pt idx="549">
                  <c:v>40.422435296585107</c:v>
                </c:pt>
                <c:pt idx="550">
                  <c:v>40.422435296585107</c:v>
                </c:pt>
                <c:pt idx="551">
                  <c:v>40.422435296585107</c:v>
                </c:pt>
                <c:pt idx="552">
                  <c:v>40.422435296585107</c:v>
                </c:pt>
                <c:pt idx="553">
                  <c:v>40.422435296585107</c:v>
                </c:pt>
                <c:pt idx="554">
                  <c:v>40.422435296585107</c:v>
                </c:pt>
                <c:pt idx="555">
                  <c:v>40.422435296585107</c:v>
                </c:pt>
                <c:pt idx="556">
                  <c:v>40.422435296585107</c:v>
                </c:pt>
                <c:pt idx="557">
                  <c:v>40.422435296585107</c:v>
                </c:pt>
                <c:pt idx="558">
                  <c:v>40.422435296585107</c:v>
                </c:pt>
                <c:pt idx="559">
                  <c:v>40.422435296585107</c:v>
                </c:pt>
                <c:pt idx="560">
                  <c:v>40.422435296585107</c:v>
                </c:pt>
                <c:pt idx="561">
                  <c:v>40.422435296585107</c:v>
                </c:pt>
                <c:pt idx="562">
                  <c:v>40.422435296585107</c:v>
                </c:pt>
                <c:pt idx="563">
                  <c:v>40.422435296585107</c:v>
                </c:pt>
                <c:pt idx="564">
                  <c:v>40.422435296585107</c:v>
                </c:pt>
                <c:pt idx="565">
                  <c:v>40.422435296585107</c:v>
                </c:pt>
                <c:pt idx="566">
                  <c:v>40.422435296585107</c:v>
                </c:pt>
                <c:pt idx="567">
                  <c:v>40.422435296585107</c:v>
                </c:pt>
                <c:pt idx="568">
                  <c:v>40.422435296585107</c:v>
                </c:pt>
                <c:pt idx="569">
                  <c:v>40.422435296585107</c:v>
                </c:pt>
                <c:pt idx="570">
                  <c:v>40.422435296585107</c:v>
                </c:pt>
                <c:pt idx="571">
                  <c:v>40.422435296585107</c:v>
                </c:pt>
                <c:pt idx="572">
                  <c:v>40.422435296585107</c:v>
                </c:pt>
                <c:pt idx="573">
                  <c:v>40.422435296585107</c:v>
                </c:pt>
                <c:pt idx="574">
                  <c:v>40.422435296585107</c:v>
                </c:pt>
                <c:pt idx="575">
                  <c:v>40.422435296585107</c:v>
                </c:pt>
                <c:pt idx="576">
                  <c:v>40.422435296585107</c:v>
                </c:pt>
                <c:pt idx="577">
                  <c:v>40.422435296585107</c:v>
                </c:pt>
                <c:pt idx="578">
                  <c:v>40.422435296585107</c:v>
                </c:pt>
                <c:pt idx="579">
                  <c:v>40.422435296585107</c:v>
                </c:pt>
                <c:pt idx="580">
                  <c:v>40.422435296585107</c:v>
                </c:pt>
                <c:pt idx="581">
                  <c:v>40.422435296585107</c:v>
                </c:pt>
                <c:pt idx="582">
                  <c:v>40.422435296585107</c:v>
                </c:pt>
                <c:pt idx="583">
                  <c:v>40.422435296585107</c:v>
                </c:pt>
                <c:pt idx="584">
                  <c:v>40.422435296585107</c:v>
                </c:pt>
                <c:pt idx="585">
                  <c:v>40.422435296585107</c:v>
                </c:pt>
                <c:pt idx="586">
                  <c:v>40.422435296585107</c:v>
                </c:pt>
                <c:pt idx="587">
                  <c:v>40.422435296585107</c:v>
                </c:pt>
                <c:pt idx="588">
                  <c:v>40.422435296585107</c:v>
                </c:pt>
                <c:pt idx="589">
                  <c:v>40.422435296585107</c:v>
                </c:pt>
                <c:pt idx="590">
                  <c:v>40.422435296585107</c:v>
                </c:pt>
                <c:pt idx="591">
                  <c:v>40.422435296585107</c:v>
                </c:pt>
                <c:pt idx="592">
                  <c:v>40.422435296585107</c:v>
                </c:pt>
                <c:pt idx="593">
                  <c:v>40.422435296585107</c:v>
                </c:pt>
                <c:pt idx="594">
                  <c:v>40.422435296585107</c:v>
                </c:pt>
                <c:pt idx="595">
                  <c:v>40.422435296585107</c:v>
                </c:pt>
                <c:pt idx="596">
                  <c:v>40.422435296585107</c:v>
                </c:pt>
                <c:pt idx="597">
                  <c:v>40.422435296585107</c:v>
                </c:pt>
                <c:pt idx="598">
                  <c:v>40.422435296585107</c:v>
                </c:pt>
                <c:pt idx="599">
                  <c:v>40.422435296585107</c:v>
                </c:pt>
                <c:pt idx="600">
                  <c:v>40.422435296585107</c:v>
                </c:pt>
                <c:pt idx="601">
                  <c:v>40.422435296585107</c:v>
                </c:pt>
                <c:pt idx="602">
                  <c:v>40.422435296585107</c:v>
                </c:pt>
                <c:pt idx="603">
                  <c:v>40.422435296585107</c:v>
                </c:pt>
                <c:pt idx="604">
                  <c:v>40.422435296585107</c:v>
                </c:pt>
                <c:pt idx="605">
                  <c:v>40.422435296585107</c:v>
                </c:pt>
                <c:pt idx="606">
                  <c:v>40.422435296585107</c:v>
                </c:pt>
                <c:pt idx="607">
                  <c:v>40.422435296585107</c:v>
                </c:pt>
                <c:pt idx="608">
                  <c:v>40.422435296585107</c:v>
                </c:pt>
                <c:pt idx="609">
                  <c:v>40.422435296585107</c:v>
                </c:pt>
                <c:pt idx="610">
                  <c:v>40.422435296585107</c:v>
                </c:pt>
                <c:pt idx="611">
                  <c:v>40.422435296585107</c:v>
                </c:pt>
                <c:pt idx="612">
                  <c:v>40.422435296585107</c:v>
                </c:pt>
                <c:pt idx="613">
                  <c:v>40.422435296585107</c:v>
                </c:pt>
                <c:pt idx="614">
                  <c:v>40.422435296585107</c:v>
                </c:pt>
                <c:pt idx="615">
                  <c:v>40.422435296585107</c:v>
                </c:pt>
                <c:pt idx="616">
                  <c:v>40.422435296585107</c:v>
                </c:pt>
                <c:pt idx="617">
                  <c:v>40.422435296585107</c:v>
                </c:pt>
                <c:pt idx="618">
                  <c:v>40.422435296585107</c:v>
                </c:pt>
                <c:pt idx="619">
                  <c:v>40.422435296585107</c:v>
                </c:pt>
                <c:pt idx="620">
                  <c:v>40.422435296585107</c:v>
                </c:pt>
                <c:pt idx="621">
                  <c:v>40.422435296585107</c:v>
                </c:pt>
                <c:pt idx="622">
                  <c:v>40.422435296585107</c:v>
                </c:pt>
                <c:pt idx="623">
                  <c:v>40.422435296585107</c:v>
                </c:pt>
                <c:pt idx="624">
                  <c:v>40.422435296585107</c:v>
                </c:pt>
                <c:pt idx="625">
                  <c:v>40.422435296585107</c:v>
                </c:pt>
                <c:pt idx="626">
                  <c:v>40.422435296585107</c:v>
                </c:pt>
                <c:pt idx="627">
                  <c:v>40.422435296585107</c:v>
                </c:pt>
                <c:pt idx="628">
                  <c:v>40.422435296585107</c:v>
                </c:pt>
                <c:pt idx="629">
                  <c:v>40.422435296585107</c:v>
                </c:pt>
                <c:pt idx="630">
                  <c:v>40.422435296585107</c:v>
                </c:pt>
                <c:pt idx="631">
                  <c:v>40.422435296585107</c:v>
                </c:pt>
                <c:pt idx="632">
                  <c:v>40.422435296585107</c:v>
                </c:pt>
                <c:pt idx="633">
                  <c:v>40.422435296585107</c:v>
                </c:pt>
                <c:pt idx="634">
                  <c:v>40.422435296585107</c:v>
                </c:pt>
                <c:pt idx="635">
                  <c:v>40.422435296585107</c:v>
                </c:pt>
                <c:pt idx="636">
                  <c:v>40.422435296585107</c:v>
                </c:pt>
                <c:pt idx="637">
                  <c:v>40.422435296585107</c:v>
                </c:pt>
                <c:pt idx="638">
                  <c:v>40.422435296585107</c:v>
                </c:pt>
                <c:pt idx="639">
                  <c:v>40.422435296585107</c:v>
                </c:pt>
                <c:pt idx="640">
                  <c:v>40.422435296585107</c:v>
                </c:pt>
                <c:pt idx="641">
                  <c:v>40.422435296585107</c:v>
                </c:pt>
                <c:pt idx="642">
                  <c:v>40.422435296585107</c:v>
                </c:pt>
                <c:pt idx="643">
                  <c:v>40.422435296585107</c:v>
                </c:pt>
                <c:pt idx="644">
                  <c:v>40.422435296585107</c:v>
                </c:pt>
                <c:pt idx="645">
                  <c:v>40.422435296585107</c:v>
                </c:pt>
                <c:pt idx="646">
                  <c:v>40.422435296585107</c:v>
                </c:pt>
                <c:pt idx="647">
                  <c:v>40.422435296585107</c:v>
                </c:pt>
                <c:pt idx="648">
                  <c:v>40.422435296585107</c:v>
                </c:pt>
                <c:pt idx="649">
                  <c:v>40.422435296585107</c:v>
                </c:pt>
                <c:pt idx="650">
                  <c:v>40.422435296585107</c:v>
                </c:pt>
                <c:pt idx="651">
                  <c:v>40.422435296585107</c:v>
                </c:pt>
                <c:pt idx="652">
                  <c:v>40.422435296585107</c:v>
                </c:pt>
                <c:pt idx="653">
                  <c:v>40.422435296585107</c:v>
                </c:pt>
                <c:pt idx="654">
                  <c:v>40.422435296585107</c:v>
                </c:pt>
                <c:pt idx="655">
                  <c:v>40.422435296585107</c:v>
                </c:pt>
                <c:pt idx="656">
                  <c:v>40.422435296585107</c:v>
                </c:pt>
                <c:pt idx="657">
                  <c:v>40.422435296585107</c:v>
                </c:pt>
                <c:pt idx="658">
                  <c:v>40.422435296585107</c:v>
                </c:pt>
                <c:pt idx="659">
                  <c:v>40.422435296585107</c:v>
                </c:pt>
                <c:pt idx="660">
                  <c:v>40.422435296585107</c:v>
                </c:pt>
                <c:pt idx="661">
                  <c:v>40.422435296585107</c:v>
                </c:pt>
                <c:pt idx="662">
                  <c:v>40.422435296585107</c:v>
                </c:pt>
                <c:pt idx="663">
                  <c:v>40.422435296585107</c:v>
                </c:pt>
                <c:pt idx="664">
                  <c:v>40.422435296585107</c:v>
                </c:pt>
                <c:pt idx="665">
                  <c:v>40.422435296585107</c:v>
                </c:pt>
                <c:pt idx="666">
                  <c:v>40.422435296585107</c:v>
                </c:pt>
                <c:pt idx="667">
                  <c:v>40.422435296585107</c:v>
                </c:pt>
                <c:pt idx="668">
                  <c:v>40.422435296585107</c:v>
                </c:pt>
                <c:pt idx="669">
                  <c:v>40.422435296585107</c:v>
                </c:pt>
                <c:pt idx="670">
                  <c:v>40.422435296585107</c:v>
                </c:pt>
                <c:pt idx="671">
                  <c:v>40.422435296585107</c:v>
                </c:pt>
                <c:pt idx="672">
                  <c:v>40.422435296585107</c:v>
                </c:pt>
                <c:pt idx="673">
                  <c:v>40.422435296585107</c:v>
                </c:pt>
                <c:pt idx="674">
                  <c:v>40.422435296585107</c:v>
                </c:pt>
                <c:pt idx="675">
                  <c:v>40.422435296585107</c:v>
                </c:pt>
                <c:pt idx="676">
                  <c:v>40.422435296585107</c:v>
                </c:pt>
                <c:pt idx="677">
                  <c:v>40.422435296585107</c:v>
                </c:pt>
                <c:pt idx="678">
                  <c:v>40.422435296585107</c:v>
                </c:pt>
                <c:pt idx="679">
                  <c:v>40.422435296585107</c:v>
                </c:pt>
                <c:pt idx="680">
                  <c:v>40.422435296585107</c:v>
                </c:pt>
                <c:pt idx="681">
                  <c:v>40.422435296585107</c:v>
                </c:pt>
                <c:pt idx="682">
                  <c:v>40.422435296585107</c:v>
                </c:pt>
                <c:pt idx="683">
                  <c:v>40.422435296585107</c:v>
                </c:pt>
                <c:pt idx="684">
                  <c:v>40.422435296585107</c:v>
                </c:pt>
                <c:pt idx="685">
                  <c:v>40.422435296585107</c:v>
                </c:pt>
                <c:pt idx="686">
                  <c:v>40.422435296585107</c:v>
                </c:pt>
                <c:pt idx="687">
                  <c:v>40.422435296585107</c:v>
                </c:pt>
                <c:pt idx="688">
                  <c:v>40.422435296585107</c:v>
                </c:pt>
                <c:pt idx="689">
                  <c:v>40.422435296585107</c:v>
                </c:pt>
                <c:pt idx="690">
                  <c:v>40.422435296585107</c:v>
                </c:pt>
                <c:pt idx="691">
                  <c:v>40.422435296585107</c:v>
                </c:pt>
                <c:pt idx="692">
                  <c:v>40.422435296585107</c:v>
                </c:pt>
                <c:pt idx="693">
                  <c:v>40.422435296585107</c:v>
                </c:pt>
                <c:pt idx="694">
                  <c:v>40.422435296585107</c:v>
                </c:pt>
                <c:pt idx="695">
                  <c:v>40.422435296585107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E8E-42CE-B0C7-FC28410AC1E4}"/>
            </c:ext>
          </c:extLst>
        </c:ser>
        <c:ser>
          <c:idx val="3"/>
          <c:order val="4"/>
          <c:tx>
            <c:v>MSL</c:v>
          </c:tx>
          <c:marker>
            <c:symbol val="none"/>
          </c:marker>
          <c:cat>
            <c:numRef>
              <c:f>'HASIL PASUT'!$AB$2:$AB$697</c:f>
              <c:numCache>
                <c:formatCode>m/d/yyyy</c:formatCode>
                <c:ptCount val="696"/>
                <c:pt idx="0">
                  <c:v>45658</c:v>
                </c:pt>
                <c:pt idx="1">
                  <c:v>45658</c:v>
                </c:pt>
                <c:pt idx="2">
                  <c:v>45658</c:v>
                </c:pt>
                <c:pt idx="3">
                  <c:v>45658</c:v>
                </c:pt>
                <c:pt idx="4">
                  <c:v>45658</c:v>
                </c:pt>
                <c:pt idx="5">
                  <c:v>45658</c:v>
                </c:pt>
                <c:pt idx="6">
                  <c:v>45658</c:v>
                </c:pt>
                <c:pt idx="7">
                  <c:v>45658</c:v>
                </c:pt>
                <c:pt idx="8">
                  <c:v>45658</c:v>
                </c:pt>
                <c:pt idx="9">
                  <c:v>45658</c:v>
                </c:pt>
                <c:pt idx="10">
                  <c:v>45658</c:v>
                </c:pt>
                <c:pt idx="11">
                  <c:v>45658</c:v>
                </c:pt>
                <c:pt idx="12">
                  <c:v>45658</c:v>
                </c:pt>
                <c:pt idx="13">
                  <c:v>45658</c:v>
                </c:pt>
                <c:pt idx="14">
                  <c:v>45658</c:v>
                </c:pt>
                <c:pt idx="15">
                  <c:v>45658</c:v>
                </c:pt>
                <c:pt idx="16">
                  <c:v>45658</c:v>
                </c:pt>
                <c:pt idx="17">
                  <c:v>45658</c:v>
                </c:pt>
                <c:pt idx="18">
                  <c:v>45658</c:v>
                </c:pt>
                <c:pt idx="19">
                  <c:v>45658</c:v>
                </c:pt>
                <c:pt idx="20">
                  <c:v>45658</c:v>
                </c:pt>
                <c:pt idx="21">
                  <c:v>45658</c:v>
                </c:pt>
                <c:pt idx="22">
                  <c:v>45658</c:v>
                </c:pt>
                <c:pt idx="23">
                  <c:v>45658</c:v>
                </c:pt>
                <c:pt idx="24">
                  <c:v>45659</c:v>
                </c:pt>
                <c:pt idx="25">
                  <c:v>45659</c:v>
                </c:pt>
                <c:pt idx="26">
                  <c:v>45659</c:v>
                </c:pt>
                <c:pt idx="27">
                  <c:v>45659</c:v>
                </c:pt>
                <c:pt idx="28">
                  <c:v>45659</c:v>
                </c:pt>
                <c:pt idx="29">
                  <c:v>45659</c:v>
                </c:pt>
                <c:pt idx="30">
                  <c:v>45659</c:v>
                </c:pt>
                <c:pt idx="31">
                  <c:v>45659</c:v>
                </c:pt>
                <c:pt idx="32">
                  <c:v>45659</c:v>
                </c:pt>
                <c:pt idx="33">
                  <c:v>45659</c:v>
                </c:pt>
                <c:pt idx="34">
                  <c:v>45659</c:v>
                </c:pt>
                <c:pt idx="35">
                  <c:v>45659</c:v>
                </c:pt>
                <c:pt idx="36">
                  <c:v>45659</c:v>
                </c:pt>
                <c:pt idx="37">
                  <c:v>45659</c:v>
                </c:pt>
                <c:pt idx="38">
                  <c:v>45659</c:v>
                </c:pt>
                <c:pt idx="39">
                  <c:v>45659</c:v>
                </c:pt>
                <c:pt idx="40">
                  <c:v>45659</c:v>
                </c:pt>
                <c:pt idx="41">
                  <c:v>45659</c:v>
                </c:pt>
                <c:pt idx="42">
                  <c:v>45659</c:v>
                </c:pt>
                <c:pt idx="43">
                  <c:v>45659</c:v>
                </c:pt>
                <c:pt idx="44">
                  <c:v>45659</c:v>
                </c:pt>
                <c:pt idx="45">
                  <c:v>45659</c:v>
                </c:pt>
                <c:pt idx="46">
                  <c:v>45659</c:v>
                </c:pt>
                <c:pt idx="47">
                  <c:v>45659</c:v>
                </c:pt>
                <c:pt idx="48">
                  <c:v>45660</c:v>
                </c:pt>
                <c:pt idx="49">
                  <c:v>45660</c:v>
                </c:pt>
                <c:pt idx="50">
                  <c:v>45660</c:v>
                </c:pt>
                <c:pt idx="51">
                  <c:v>45660</c:v>
                </c:pt>
                <c:pt idx="52">
                  <c:v>45660</c:v>
                </c:pt>
                <c:pt idx="53">
                  <c:v>45660</c:v>
                </c:pt>
                <c:pt idx="54">
                  <c:v>45660</c:v>
                </c:pt>
                <c:pt idx="55">
                  <c:v>45660</c:v>
                </c:pt>
                <c:pt idx="56">
                  <c:v>45660</c:v>
                </c:pt>
                <c:pt idx="57">
                  <c:v>45660</c:v>
                </c:pt>
                <c:pt idx="58">
                  <c:v>45660</c:v>
                </c:pt>
                <c:pt idx="59">
                  <c:v>45660</c:v>
                </c:pt>
                <c:pt idx="60">
                  <c:v>45660</c:v>
                </c:pt>
                <c:pt idx="61">
                  <c:v>45660</c:v>
                </c:pt>
                <c:pt idx="62">
                  <c:v>45660</c:v>
                </c:pt>
                <c:pt idx="63">
                  <c:v>45660</c:v>
                </c:pt>
                <c:pt idx="64">
                  <c:v>45660</c:v>
                </c:pt>
                <c:pt idx="65">
                  <c:v>45660</c:v>
                </c:pt>
                <c:pt idx="66">
                  <c:v>45660</c:v>
                </c:pt>
                <c:pt idx="67">
                  <c:v>45660</c:v>
                </c:pt>
                <c:pt idx="68">
                  <c:v>45660</c:v>
                </c:pt>
                <c:pt idx="69">
                  <c:v>45660</c:v>
                </c:pt>
                <c:pt idx="70">
                  <c:v>45660</c:v>
                </c:pt>
                <c:pt idx="71">
                  <c:v>45660</c:v>
                </c:pt>
                <c:pt idx="72">
                  <c:v>45661</c:v>
                </c:pt>
                <c:pt idx="73">
                  <c:v>45661</c:v>
                </c:pt>
                <c:pt idx="74">
                  <c:v>45661</c:v>
                </c:pt>
                <c:pt idx="75">
                  <c:v>45661</c:v>
                </c:pt>
                <c:pt idx="76">
                  <c:v>45661</c:v>
                </c:pt>
                <c:pt idx="77">
                  <c:v>45661</c:v>
                </c:pt>
                <c:pt idx="78">
                  <c:v>45661</c:v>
                </c:pt>
                <c:pt idx="79">
                  <c:v>45661</c:v>
                </c:pt>
                <c:pt idx="80">
                  <c:v>45661</c:v>
                </c:pt>
                <c:pt idx="81">
                  <c:v>45661</c:v>
                </c:pt>
                <c:pt idx="82">
                  <c:v>45661</c:v>
                </c:pt>
                <c:pt idx="83">
                  <c:v>45661</c:v>
                </c:pt>
                <c:pt idx="84">
                  <c:v>45661</c:v>
                </c:pt>
                <c:pt idx="85">
                  <c:v>45661</c:v>
                </c:pt>
                <c:pt idx="86">
                  <c:v>45661</c:v>
                </c:pt>
                <c:pt idx="87">
                  <c:v>45661</c:v>
                </c:pt>
                <c:pt idx="88">
                  <c:v>45661</c:v>
                </c:pt>
                <c:pt idx="89">
                  <c:v>45661</c:v>
                </c:pt>
                <c:pt idx="90">
                  <c:v>45661</c:v>
                </c:pt>
                <c:pt idx="91">
                  <c:v>45661</c:v>
                </c:pt>
                <c:pt idx="92">
                  <c:v>45661</c:v>
                </c:pt>
                <c:pt idx="93">
                  <c:v>45661</c:v>
                </c:pt>
                <c:pt idx="94">
                  <c:v>45661</c:v>
                </c:pt>
                <c:pt idx="95">
                  <c:v>45661</c:v>
                </c:pt>
                <c:pt idx="96">
                  <c:v>45662</c:v>
                </c:pt>
                <c:pt idx="97">
                  <c:v>45662</c:v>
                </c:pt>
                <c:pt idx="98">
                  <c:v>45662</c:v>
                </c:pt>
                <c:pt idx="99">
                  <c:v>45662</c:v>
                </c:pt>
                <c:pt idx="100">
                  <c:v>45662</c:v>
                </c:pt>
                <c:pt idx="101">
                  <c:v>45662</c:v>
                </c:pt>
                <c:pt idx="102">
                  <c:v>45662</c:v>
                </c:pt>
                <c:pt idx="103">
                  <c:v>45662</c:v>
                </c:pt>
                <c:pt idx="104">
                  <c:v>45662</c:v>
                </c:pt>
                <c:pt idx="105">
                  <c:v>45662</c:v>
                </c:pt>
                <c:pt idx="106">
                  <c:v>45662</c:v>
                </c:pt>
                <c:pt idx="107">
                  <c:v>45662</c:v>
                </c:pt>
                <c:pt idx="108">
                  <c:v>45662</c:v>
                </c:pt>
                <c:pt idx="109">
                  <c:v>45662</c:v>
                </c:pt>
                <c:pt idx="110">
                  <c:v>45662</c:v>
                </c:pt>
                <c:pt idx="111">
                  <c:v>45662</c:v>
                </c:pt>
                <c:pt idx="112">
                  <c:v>45662</c:v>
                </c:pt>
                <c:pt idx="113">
                  <c:v>45662</c:v>
                </c:pt>
                <c:pt idx="114">
                  <c:v>45662</c:v>
                </c:pt>
                <c:pt idx="115">
                  <c:v>45662</c:v>
                </c:pt>
                <c:pt idx="116">
                  <c:v>45662</c:v>
                </c:pt>
                <c:pt idx="117">
                  <c:v>45662</c:v>
                </c:pt>
                <c:pt idx="118">
                  <c:v>45662</c:v>
                </c:pt>
                <c:pt idx="119">
                  <c:v>45662</c:v>
                </c:pt>
                <c:pt idx="120">
                  <c:v>45663</c:v>
                </c:pt>
                <c:pt idx="121">
                  <c:v>45663</c:v>
                </c:pt>
                <c:pt idx="122">
                  <c:v>45663</c:v>
                </c:pt>
                <c:pt idx="123">
                  <c:v>45663</c:v>
                </c:pt>
                <c:pt idx="124">
                  <c:v>45663</c:v>
                </c:pt>
                <c:pt idx="125">
                  <c:v>45663</c:v>
                </c:pt>
                <c:pt idx="126">
                  <c:v>45663</c:v>
                </c:pt>
                <c:pt idx="127">
                  <c:v>45663</c:v>
                </c:pt>
                <c:pt idx="128">
                  <c:v>45663</c:v>
                </c:pt>
                <c:pt idx="129">
                  <c:v>45663</c:v>
                </c:pt>
                <c:pt idx="130">
                  <c:v>45663</c:v>
                </c:pt>
                <c:pt idx="131">
                  <c:v>45663</c:v>
                </c:pt>
                <c:pt idx="132">
                  <c:v>45663</c:v>
                </c:pt>
                <c:pt idx="133">
                  <c:v>45663</c:v>
                </c:pt>
                <c:pt idx="134">
                  <c:v>45663</c:v>
                </c:pt>
                <c:pt idx="135">
                  <c:v>45663</c:v>
                </c:pt>
                <c:pt idx="136">
                  <c:v>45663</c:v>
                </c:pt>
                <c:pt idx="137">
                  <c:v>45663</c:v>
                </c:pt>
                <c:pt idx="138">
                  <c:v>45663</c:v>
                </c:pt>
                <c:pt idx="139">
                  <c:v>45663</c:v>
                </c:pt>
                <c:pt idx="140">
                  <c:v>45663</c:v>
                </c:pt>
                <c:pt idx="141">
                  <c:v>45663</c:v>
                </c:pt>
                <c:pt idx="142">
                  <c:v>45663</c:v>
                </c:pt>
                <c:pt idx="143">
                  <c:v>45663</c:v>
                </c:pt>
                <c:pt idx="144">
                  <c:v>45664</c:v>
                </c:pt>
                <c:pt idx="145">
                  <c:v>45664</c:v>
                </c:pt>
                <c:pt idx="146">
                  <c:v>45664</c:v>
                </c:pt>
                <c:pt idx="147">
                  <c:v>45664</c:v>
                </c:pt>
                <c:pt idx="148">
                  <c:v>45664</c:v>
                </c:pt>
                <c:pt idx="149">
                  <c:v>45664</c:v>
                </c:pt>
                <c:pt idx="150">
                  <c:v>45664</c:v>
                </c:pt>
                <c:pt idx="151">
                  <c:v>45664</c:v>
                </c:pt>
                <c:pt idx="152">
                  <c:v>45664</c:v>
                </c:pt>
                <c:pt idx="153">
                  <c:v>45664</c:v>
                </c:pt>
                <c:pt idx="154">
                  <c:v>45664</c:v>
                </c:pt>
                <c:pt idx="155">
                  <c:v>45664</c:v>
                </c:pt>
                <c:pt idx="156">
                  <c:v>45664</c:v>
                </c:pt>
                <c:pt idx="157">
                  <c:v>45664</c:v>
                </c:pt>
                <c:pt idx="158">
                  <c:v>45664</c:v>
                </c:pt>
                <c:pt idx="159">
                  <c:v>45664</c:v>
                </c:pt>
                <c:pt idx="160">
                  <c:v>45664</c:v>
                </c:pt>
                <c:pt idx="161">
                  <c:v>45664</c:v>
                </c:pt>
                <c:pt idx="162">
                  <c:v>45664</c:v>
                </c:pt>
                <c:pt idx="163">
                  <c:v>45664</c:v>
                </c:pt>
                <c:pt idx="164">
                  <c:v>45664</c:v>
                </c:pt>
                <c:pt idx="165">
                  <c:v>45664</c:v>
                </c:pt>
                <c:pt idx="166">
                  <c:v>45664</c:v>
                </c:pt>
                <c:pt idx="167">
                  <c:v>45664</c:v>
                </c:pt>
                <c:pt idx="168">
                  <c:v>45665</c:v>
                </c:pt>
                <c:pt idx="169">
                  <c:v>45665</c:v>
                </c:pt>
                <c:pt idx="170">
                  <c:v>45665</c:v>
                </c:pt>
                <c:pt idx="171">
                  <c:v>45665</c:v>
                </c:pt>
                <c:pt idx="172">
                  <c:v>45665</c:v>
                </c:pt>
                <c:pt idx="173">
                  <c:v>45665</c:v>
                </c:pt>
                <c:pt idx="174">
                  <c:v>45665</c:v>
                </c:pt>
                <c:pt idx="175">
                  <c:v>45665</c:v>
                </c:pt>
                <c:pt idx="176">
                  <c:v>45665</c:v>
                </c:pt>
                <c:pt idx="177">
                  <c:v>45665</c:v>
                </c:pt>
                <c:pt idx="178">
                  <c:v>45665</c:v>
                </c:pt>
                <c:pt idx="179">
                  <c:v>45665</c:v>
                </c:pt>
                <c:pt idx="180">
                  <c:v>45665</c:v>
                </c:pt>
                <c:pt idx="181">
                  <c:v>45665</c:v>
                </c:pt>
                <c:pt idx="182">
                  <c:v>45665</c:v>
                </c:pt>
                <c:pt idx="183">
                  <c:v>45665</c:v>
                </c:pt>
                <c:pt idx="184">
                  <c:v>45665</c:v>
                </c:pt>
                <c:pt idx="185">
                  <c:v>45665</c:v>
                </c:pt>
                <c:pt idx="186">
                  <c:v>45665</c:v>
                </c:pt>
                <c:pt idx="187">
                  <c:v>45665</c:v>
                </c:pt>
                <c:pt idx="188">
                  <c:v>45665</c:v>
                </c:pt>
                <c:pt idx="189">
                  <c:v>45665</c:v>
                </c:pt>
                <c:pt idx="190">
                  <c:v>45665</c:v>
                </c:pt>
                <c:pt idx="191">
                  <c:v>45665</c:v>
                </c:pt>
                <c:pt idx="192">
                  <c:v>45666</c:v>
                </c:pt>
                <c:pt idx="193">
                  <c:v>45666</c:v>
                </c:pt>
                <c:pt idx="194">
                  <c:v>45666</c:v>
                </c:pt>
                <c:pt idx="195">
                  <c:v>45666</c:v>
                </c:pt>
                <c:pt idx="196">
                  <c:v>45666</c:v>
                </c:pt>
                <c:pt idx="197">
                  <c:v>45666</c:v>
                </c:pt>
                <c:pt idx="198">
                  <c:v>45666</c:v>
                </c:pt>
                <c:pt idx="199">
                  <c:v>45666</c:v>
                </c:pt>
                <c:pt idx="200">
                  <c:v>45666</c:v>
                </c:pt>
                <c:pt idx="201">
                  <c:v>45666</c:v>
                </c:pt>
                <c:pt idx="202">
                  <c:v>45666</c:v>
                </c:pt>
                <c:pt idx="203">
                  <c:v>45666</c:v>
                </c:pt>
                <c:pt idx="204">
                  <c:v>45666</c:v>
                </c:pt>
                <c:pt idx="205">
                  <c:v>45666</c:v>
                </c:pt>
                <c:pt idx="206">
                  <c:v>45666</c:v>
                </c:pt>
                <c:pt idx="207">
                  <c:v>45666</c:v>
                </c:pt>
                <c:pt idx="208">
                  <c:v>45666</c:v>
                </c:pt>
                <c:pt idx="209">
                  <c:v>45666</c:v>
                </c:pt>
                <c:pt idx="210">
                  <c:v>45666</c:v>
                </c:pt>
                <c:pt idx="211">
                  <c:v>45666</c:v>
                </c:pt>
                <c:pt idx="212">
                  <c:v>45666</c:v>
                </c:pt>
                <c:pt idx="213">
                  <c:v>45666</c:v>
                </c:pt>
                <c:pt idx="214">
                  <c:v>45666</c:v>
                </c:pt>
                <c:pt idx="215">
                  <c:v>45666</c:v>
                </c:pt>
                <c:pt idx="216">
                  <c:v>45667</c:v>
                </c:pt>
                <c:pt idx="217">
                  <c:v>45667</c:v>
                </c:pt>
                <c:pt idx="218">
                  <c:v>45667</c:v>
                </c:pt>
                <c:pt idx="219">
                  <c:v>45667</c:v>
                </c:pt>
                <c:pt idx="220">
                  <c:v>45667</c:v>
                </c:pt>
                <c:pt idx="221">
                  <c:v>45667</c:v>
                </c:pt>
                <c:pt idx="222">
                  <c:v>45667</c:v>
                </c:pt>
                <c:pt idx="223">
                  <c:v>45667</c:v>
                </c:pt>
                <c:pt idx="224">
                  <c:v>45667</c:v>
                </c:pt>
                <c:pt idx="225">
                  <c:v>45667</c:v>
                </c:pt>
                <c:pt idx="226">
                  <c:v>45667</c:v>
                </c:pt>
                <c:pt idx="227">
                  <c:v>45667</c:v>
                </c:pt>
                <c:pt idx="228">
                  <c:v>45667</c:v>
                </c:pt>
                <c:pt idx="229">
                  <c:v>45667</c:v>
                </c:pt>
                <c:pt idx="230">
                  <c:v>45667</c:v>
                </c:pt>
                <c:pt idx="231">
                  <c:v>45667</c:v>
                </c:pt>
                <c:pt idx="232">
                  <c:v>45667</c:v>
                </c:pt>
                <c:pt idx="233">
                  <c:v>45667</c:v>
                </c:pt>
                <c:pt idx="234">
                  <c:v>45667</c:v>
                </c:pt>
                <c:pt idx="235">
                  <c:v>45667</c:v>
                </c:pt>
                <c:pt idx="236">
                  <c:v>45667</c:v>
                </c:pt>
                <c:pt idx="237">
                  <c:v>45667</c:v>
                </c:pt>
                <c:pt idx="238">
                  <c:v>45667</c:v>
                </c:pt>
                <c:pt idx="239">
                  <c:v>45667</c:v>
                </c:pt>
                <c:pt idx="240">
                  <c:v>45668</c:v>
                </c:pt>
                <c:pt idx="241">
                  <c:v>45668</c:v>
                </c:pt>
                <c:pt idx="242">
                  <c:v>45668</c:v>
                </c:pt>
                <c:pt idx="243">
                  <c:v>45668</c:v>
                </c:pt>
                <c:pt idx="244">
                  <c:v>45668</c:v>
                </c:pt>
                <c:pt idx="245">
                  <c:v>45668</c:v>
                </c:pt>
                <c:pt idx="246">
                  <c:v>45668</c:v>
                </c:pt>
                <c:pt idx="247">
                  <c:v>45668</c:v>
                </c:pt>
                <c:pt idx="248">
                  <c:v>45668</c:v>
                </c:pt>
                <c:pt idx="249">
                  <c:v>45668</c:v>
                </c:pt>
                <c:pt idx="250">
                  <c:v>45668</c:v>
                </c:pt>
                <c:pt idx="251">
                  <c:v>45668</c:v>
                </c:pt>
                <c:pt idx="252">
                  <c:v>45668</c:v>
                </c:pt>
                <c:pt idx="253">
                  <c:v>45668</c:v>
                </c:pt>
                <c:pt idx="254">
                  <c:v>45668</c:v>
                </c:pt>
                <c:pt idx="255">
                  <c:v>45668</c:v>
                </c:pt>
                <c:pt idx="256">
                  <c:v>45668</c:v>
                </c:pt>
                <c:pt idx="257">
                  <c:v>45668</c:v>
                </c:pt>
                <c:pt idx="258">
                  <c:v>45668</c:v>
                </c:pt>
                <c:pt idx="259">
                  <c:v>45668</c:v>
                </c:pt>
                <c:pt idx="260">
                  <c:v>45668</c:v>
                </c:pt>
                <c:pt idx="261">
                  <c:v>45668</c:v>
                </c:pt>
                <c:pt idx="262">
                  <c:v>45668</c:v>
                </c:pt>
                <c:pt idx="263">
                  <c:v>45668</c:v>
                </c:pt>
                <c:pt idx="264">
                  <c:v>45669</c:v>
                </c:pt>
                <c:pt idx="265">
                  <c:v>45669</c:v>
                </c:pt>
                <c:pt idx="266">
                  <c:v>45669</c:v>
                </c:pt>
                <c:pt idx="267">
                  <c:v>45669</c:v>
                </c:pt>
                <c:pt idx="268">
                  <c:v>45669</c:v>
                </c:pt>
                <c:pt idx="269">
                  <c:v>45669</c:v>
                </c:pt>
                <c:pt idx="270">
                  <c:v>45669</c:v>
                </c:pt>
                <c:pt idx="271">
                  <c:v>45669</c:v>
                </c:pt>
                <c:pt idx="272">
                  <c:v>45669</c:v>
                </c:pt>
                <c:pt idx="273">
                  <c:v>45669</c:v>
                </c:pt>
                <c:pt idx="274">
                  <c:v>45669</c:v>
                </c:pt>
                <c:pt idx="275">
                  <c:v>45669</c:v>
                </c:pt>
                <c:pt idx="276">
                  <c:v>45669</c:v>
                </c:pt>
                <c:pt idx="277">
                  <c:v>45669</c:v>
                </c:pt>
                <c:pt idx="278">
                  <c:v>45669</c:v>
                </c:pt>
                <c:pt idx="279">
                  <c:v>45669</c:v>
                </c:pt>
                <c:pt idx="280">
                  <c:v>45669</c:v>
                </c:pt>
                <c:pt idx="281">
                  <c:v>45669</c:v>
                </c:pt>
                <c:pt idx="282">
                  <c:v>45669</c:v>
                </c:pt>
                <c:pt idx="283">
                  <c:v>45669</c:v>
                </c:pt>
                <c:pt idx="284">
                  <c:v>45669</c:v>
                </c:pt>
                <c:pt idx="285">
                  <c:v>45669</c:v>
                </c:pt>
                <c:pt idx="286">
                  <c:v>45669</c:v>
                </c:pt>
                <c:pt idx="287">
                  <c:v>45669</c:v>
                </c:pt>
                <c:pt idx="288">
                  <c:v>45670</c:v>
                </c:pt>
                <c:pt idx="289">
                  <c:v>45670</c:v>
                </c:pt>
                <c:pt idx="290">
                  <c:v>45670</c:v>
                </c:pt>
                <c:pt idx="291">
                  <c:v>45670</c:v>
                </c:pt>
                <c:pt idx="292">
                  <c:v>45670</c:v>
                </c:pt>
                <c:pt idx="293">
                  <c:v>45670</c:v>
                </c:pt>
                <c:pt idx="294">
                  <c:v>45670</c:v>
                </c:pt>
                <c:pt idx="295">
                  <c:v>45670</c:v>
                </c:pt>
                <c:pt idx="296">
                  <c:v>45670</c:v>
                </c:pt>
                <c:pt idx="297">
                  <c:v>45670</c:v>
                </c:pt>
                <c:pt idx="298">
                  <c:v>45670</c:v>
                </c:pt>
                <c:pt idx="299">
                  <c:v>45670</c:v>
                </c:pt>
                <c:pt idx="300">
                  <c:v>45670</c:v>
                </c:pt>
                <c:pt idx="301">
                  <c:v>45670</c:v>
                </c:pt>
                <c:pt idx="302">
                  <c:v>45670</c:v>
                </c:pt>
                <c:pt idx="303">
                  <c:v>45670</c:v>
                </c:pt>
                <c:pt idx="304">
                  <c:v>45670</c:v>
                </c:pt>
                <c:pt idx="305">
                  <c:v>45670</c:v>
                </c:pt>
                <c:pt idx="306">
                  <c:v>45670</c:v>
                </c:pt>
                <c:pt idx="307">
                  <c:v>45670</c:v>
                </c:pt>
                <c:pt idx="308">
                  <c:v>45670</c:v>
                </c:pt>
                <c:pt idx="309">
                  <c:v>45670</c:v>
                </c:pt>
                <c:pt idx="310">
                  <c:v>45670</c:v>
                </c:pt>
                <c:pt idx="311">
                  <c:v>45670</c:v>
                </c:pt>
                <c:pt idx="312">
                  <c:v>45671</c:v>
                </c:pt>
                <c:pt idx="313">
                  <c:v>45671</c:v>
                </c:pt>
                <c:pt idx="314">
                  <c:v>45671</c:v>
                </c:pt>
                <c:pt idx="315">
                  <c:v>45671</c:v>
                </c:pt>
                <c:pt idx="316">
                  <c:v>45671</c:v>
                </c:pt>
                <c:pt idx="317">
                  <c:v>45671</c:v>
                </c:pt>
                <c:pt idx="318">
                  <c:v>45671</c:v>
                </c:pt>
                <c:pt idx="319">
                  <c:v>45671</c:v>
                </c:pt>
                <c:pt idx="320">
                  <c:v>45671</c:v>
                </c:pt>
                <c:pt idx="321">
                  <c:v>45671</c:v>
                </c:pt>
                <c:pt idx="322">
                  <c:v>45671</c:v>
                </c:pt>
                <c:pt idx="323">
                  <c:v>45671</c:v>
                </c:pt>
                <c:pt idx="324">
                  <c:v>45671</c:v>
                </c:pt>
                <c:pt idx="325">
                  <c:v>45671</c:v>
                </c:pt>
                <c:pt idx="326">
                  <c:v>45671</c:v>
                </c:pt>
                <c:pt idx="327">
                  <c:v>45671</c:v>
                </c:pt>
                <c:pt idx="328">
                  <c:v>45671</c:v>
                </c:pt>
                <c:pt idx="329">
                  <c:v>45671</c:v>
                </c:pt>
                <c:pt idx="330">
                  <c:v>45671</c:v>
                </c:pt>
                <c:pt idx="331">
                  <c:v>45671</c:v>
                </c:pt>
                <c:pt idx="332">
                  <c:v>45671</c:v>
                </c:pt>
                <c:pt idx="333">
                  <c:v>45671</c:v>
                </c:pt>
                <c:pt idx="334">
                  <c:v>45671</c:v>
                </c:pt>
                <c:pt idx="335">
                  <c:v>45671</c:v>
                </c:pt>
                <c:pt idx="336">
                  <c:v>45672</c:v>
                </c:pt>
                <c:pt idx="337">
                  <c:v>45672</c:v>
                </c:pt>
                <c:pt idx="338">
                  <c:v>45672</c:v>
                </c:pt>
                <c:pt idx="339">
                  <c:v>45672</c:v>
                </c:pt>
                <c:pt idx="340">
                  <c:v>45672</c:v>
                </c:pt>
                <c:pt idx="341">
                  <c:v>45672</c:v>
                </c:pt>
                <c:pt idx="342">
                  <c:v>45672</c:v>
                </c:pt>
                <c:pt idx="343">
                  <c:v>45672</c:v>
                </c:pt>
                <c:pt idx="344">
                  <c:v>45672</c:v>
                </c:pt>
                <c:pt idx="345">
                  <c:v>45672</c:v>
                </c:pt>
                <c:pt idx="346">
                  <c:v>45672</c:v>
                </c:pt>
                <c:pt idx="347">
                  <c:v>45672</c:v>
                </c:pt>
                <c:pt idx="348">
                  <c:v>45672</c:v>
                </c:pt>
                <c:pt idx="349">
                  <c:v>45672</c:v>
                </c:pt>
                <c:pt idx="350">
                  <c:v>45672</c:v>
                </c:pt>
                <c:pt idx="351">
                  <c:v>45672</c:v>
                </c:pt>
                <c:pt idx="352">
                  <c:v>45672</c:v>
                </c:pt>
                <c:pt idx="353">
                  <c:v>45672</c:v>
                </c:pt>
                <c:pt idx="354">
                  <c:v>45672</c:v>
                </c:pt>
                <c:pt idx="355">
                  <c:v>45672</c:v>
                </c:pt>
                <c:pt idx="356">
                  <c:v>45672</c:v>
                </c:pt>
                <c:pt idx="357">
                  <c:v>45672</c:v>
                </c:pt>
                <c:pt idx="358">
                  <c:v>45672</c:v>
                </c:pt>
                <c:pt idx="359">
                  <c:v>45672</c:v>
                </c:pt>
                <c:pt idx="360">
                  <c:v>45673</c:v>
                </c:pt>
                <c:pt idx="361">
                  <c:v>45673</c:v>
                </c:pt>
                <c:pt idx="362">
                  <c:v>45673</c:v>
                </c:pt>
                <c:pt idx="363">
                  <c:v>45673</c:v>
                </c:pt>
                <c:pt idx="364">
                  <c:v>45673</c:v>
                </c:pt>
                <c:pt idx="365">
                  <c:v>45673</c:v>
                </c:pt>
                <c:pt idx="366">
                  <c:v>45673</c:v>
                </c:pt>
                <c:pt idx="367">
                  <c:v>45673</c:v>
                </c:pt>
                <c:pt idx="368">
                  <c:v>45673</c:v>
                </c:pt>
                <c:pt idx="369">
                  <c:v>45673</c:v>
                </c:pt>
                <c:pt idx="370">
                  <c:v>45673</c:v>
                </c:pt>
                <c:pt idx="371">
                  <c:v>45673</c:v>
                </c:pt>
                <c:pt idx="372">
                  <c:v>45673</c:v>
                </c:pt>
                <c:pt idx="373">
                  <c:v>45673</c:v>
                </c:pt>
                <c:pt idx="374">
                  <c:v>45673</c:v>
                </c:pt>
                <c:pt idx="375">
                  <c:v>45673</c:v>
                </c:pt>
                <c:pt idx="376">
                  <c:v>45673</c:v>
                </c:pt>
                <c:pt idx="377">
                  <c:v>45673</c:v>
                </c:pt>
                <c:pt idx="378">
                  <c:v>45673</c:v>
                </c:pt>
                <c:pt idx="379">
                  <c:v>45673</c:v>
                </c:pt>
                <c:pt idx="380">
                  <c:v>45673</c:v>
                </c:pt>
                <c:pt idx="381">
                  <c:v>45673</c:v>
                </c:pt>
                <c:pt idx="382">
                  <c:v>45673</c:v>
                </c:pt>
                <c:pt idx="383">
                  <c:v>45673</c:v>
                </c:pt>
                <c:pt idx="384">
                  <c:v>45674</c:v>
                </c:pt>
                <c:pt idx="385">
                  <c:v>45674</c:v>
                </c:pt>
                <c:pt idx="386">
                  <c:v>45674</c:v>
                </c:pt>
                <c:pt idx="387">
                  <c:v>45674</c:v>
                </c:pt>
                <c:pt idx="388">
                  <c:v>45674</c:v>
                </c:pt>
                <c:pt idx="389">
                  <c:v>45674</c:v>
                </c:pt>
                <c:pt idx="390">
                  <c:v>45674</c:v>
                </c:pt>
                <c:pt idx="391">
                  <c:v>45674</c:v>
                </c:pt>
                <c:pt idx="392">
                  <c:v>45674</c:v>
                </c:pt>
                <c:pt idx="393">
                  <c:v>45674</c:v>
                </c:pt>
                <c:pt idx="394">
                  <c:v>45674</c:v>
                </c:pt>
                <c:pt idx="395">
                  <c:v>45674</c:v>
                </c:pt>
                <c:pt idx="396">
                  <c:v>45674</c:v>
                </c:pt>
                <c:pt idx="397">
                  <c:v>45674</c:v>
                </c:pt>
                <c:pt idx="398">
                  <c:v>45674</c:v>
                </c:pt>
                <c:pt idx="399">
                  <c:v>45674</c:v>
                </c:pt>
                <c:pt idx="400">
                  <c:v>45674</c:v>
                </c:pt>
                <c:pt idx="401">
                  <c:v>45674</c:v>
                </c:pt>
                <c:pt idx="402">
                  <c:v>45674</c:v>
                </c:pt>
                <c:pt idx="403">
                  <c:v>45674</c:v>
                </c:pt>
                <c:pt idx="404">
                  <c:v>45674</c:v>
                </c:pt>
                <c:pt idx="405">
                  <c:v>45674</c:v>
                </c:pt>
                <c:pt idx="406">
                  <c:v>45674</c:v>
                </c:pt>
                <c:pt idx="407">
                  <c:v>45674</c:v>
                </c:pt>
                <c:pt idx="408">
                  <c:v>45675</c:v>
                </c:pt>
                <c:pt idx="409">
                  <c:v>45675</c:v>
                </c:pt>
                <c:pt idx="410">
                  <c:v>45675</c:v>
                </c:pt>
                <c:pt idx="411">
                  <c:v>45675</c:v>
                </c:pt>
                <c:pt idx="412">
                  <c:v>45675</c:v>
                </c:pt>
                <c:pt idx="413">
                  <c:v>45675</c:v>
                </c:pt>
                <c:pt idx="414">
                  <c:v>45675</c:v>
                </c:pt>
                <c:pt idx="415">
                  <c:v>45675</c:v>
                </c:pt>
                <c:pt idx="416">
                  <c:v>45675</c:v>
                </c:pt>
                <c:pt idx="417">
                  <c:v>45675</c:v>
                </c:pt>
                <c:pt idx="418">
                  <c:v>45675</c:v>
                </c:pt>
                <c:pt idx="419">
                  <c:v>45675</c:v>
                </c:pt>
                <c:pt idx="420">
                  <c:v>45675</c:v>
                </c:pt>
                <c:pt idx="421">
                  <c:v>45675</c:v>
                </c:pt>
                <c:pt idx="422">
                  <c:v>45675</c:v>
                </c:pt>
                <c:pt idx="423">
                  <c:v>45675</c:v>
                </c:pt>
                <c:pt idx="424">
                  <c:v>45675</c:v>
                </c:pt>
                <c:pt idx="425">
                  <c:v>45675</c:v>
                </c:pt>
                <c:pt idx="426">
                  <c:v>45675</c:v>
                </c:pt>
                <c:pt idx="427">
                  <c:v>45675</c:v>
                </c:pt>
                <c:pt idx="428">
                  <c:v>45675</c:v>
                </c:pt>
                <c:pt idx="429">
                  <c:v>45675</c:v>
                </c:pt>
                <c:pt idx="430">
                  <c:v>45675</c:v>
                </c:pt>
                <c:pt idx="431">
                  <c:v>45675</c:v>
                </c:pt>
                <c:pt idx="432">
                  <c:v>45676</c:v>
                </c:pt>
                <c:pt idx="433">
                  <c:v>45676</c:v>
                </c:pt>
                <c:pt idx="434">
                  <c:v>45676</c:v>
                </c:pt>
                <c:pt idx="435">
                  <c:v>45676</c:v>
                </c:pt>
                <c:pt idx="436">
                  <c:v>45676</c:v>
                </c:pt>
                <c:pt idx="437">
                  <c:v>45676</c:v>
                </c:pt>
                <c:pt idx="438">
                  <c:v>45676</c:v>
                </c:pt>
                <c:pt idx="439">
                  <c:v>45676</c:v>
                </c:pt>
                <c:pt idx="440">
                  <c:v>45676</c:v>
                </c:pt>
                <c:pt idx="441">
                  <c:v>45676</c:v>
                </c:pt>
                <c:pt idx="442">
                  <c:v>45676</c:v>
                </c:pt>
                <c:pt idx="443">
                  <c:v>45676</c:v>
                </c:pt>
                <c:pt idx="444">
                  <c:v>45676</c:v>
                </c:pt>
                <c:pt idx="445">
                  <c:v>45676</c:v>
                </c:pt>
                <c:pt idx="446">
                  <c:v>45676</c:v>
                </c:pt>
                <c:pt idx="447">
                  <c:v>45676</c:v>
                </c:pt>
                <c:pt idx="448">
                  <c:v>45676</c:v>
                </c:pt>
                <c:pt idx="449">
                  <c:v>45676</c:v>
                </c:pt>
                <c:pt idx="450">
                  <c:v>45676</c:v>
                </c:pt>
                <c:pt idx="451">
                  <c:v>45676</c:v>
                </c:pt>
                <c:pt idx="452">
                  <c:v>45676</c:v>
                </c:pt>
                <c:pt idx="453">
                  <c:v>45676</c:v>
                </c:pt>
                <c:pt idx="454">
                  <c:v>45676</c:v>
                </c:pt>
                <c:pt idx="455">
                  <c:v>45676</c:v>
                </c:pt>
                <c:pt idx="456">
                  <c:v>45677</c:v>
                </c:pt>
                <c:pt idx="457">
                  <c:v>45677</c:v>
                </c:pt>
                <c:pt idx="458">
                  <c:v>45677</c:v>
                </c:pt>
                <c:pt idx="459">
                  <c:v>45677</c:v>
                </c:pt>
                <c:pt idx="460">
                  <c:v>45677</c:v>
                </c:pt>
                <c:pt idx="461">
                  <c:v>45677</c:v>
                </c:pt>
                <c:pt idx="462">
                  <c:v>45677</c:v>
                </c:pt>
                <c:pt idx="463">
                  <c:v>45677</c:v>
                </c:pt>
                <c:pt idx="464">
                  <c:v>45677</c:v>
                </c:pt>
                <c:pt idx="465">
                  <c:v>45677</c:v>
                </c:pt>
                <c:pt idx="466">
                  <c:v>45677</c:v>
                </c:pt>
                <c:pt idx="467">
                  <c:v>45677</c:v>
                </c:pt>
                <c:pt idx="468">
                  <c:v>45677</c:v>
                </c:pt>
                <c:pt idx="469">
                  <c:v>45677</c:v>
                </c:pt>
                <c:pt idx="470">
                  <c:v>45677</c:v>
                </c:pt>
                <c:pt idx="471">
                  <c:v>45677</c:v>
                </c:pt>
                <c:pt idx="472">
                  <c:v>45677</c:v>
                </c:pt>
                <c:pt idx="473">
                  <c:v>45677</c:v>
                </c:pt>
                <c:pt idx="474">
                  <c:v>45677</c:v>
                </c:pt>
                <c:pt idx="475">
                  <c:v>45677</c:v>
                </c:pt>
                <c:pt idx="476">
                  <c:v>45677</c:v>
                </c:pt>
                <c:pt idx="477">
                  <c:v>45677</c:v>
                </c:pt>
                <c:pt idx="478">
                  <c:v>45677</c:v>
                </c:pt>
                <c:pt idx="479">
                  <c:v>45677</c:v>
                </c:pt>
                <c:pt idx="480">
                  <c:v>45678</c:v>
                </c:pt>
                <c:pt idx="481">
                  <c:v>45678</c:v>
                </c:pt>
                <c:pt idx="482">
                  <c:v>45678</c:v>
                </c:pt>
                <c:pt idx="483">
                  <c:v>45678</c:v>
                </c:pt>
                <c:pt idx="484">
                  <c:v>45678</c:v>
                </c:pt>
                <c:pt idx="485">
                  <c:v>45678</c:v>
                </c:pt>
                <c:pt idx="486">
                  <c:v>45678</c:v>
                </c:pt>
                <c:pt idx="487">
                  <c:v>45678</c:v>
                </c:pt>
                <c:pt idx="488">
                  <c:v>45678</c:v>
                </c:pt>
                <c:pt idx="489">
                  <c:v>45678</c:v>
                </c:pt>
                <c:pt idx="490">
                  <c:v>45678</c:v>
                </c:pt>
                <c:pt idx="491">
                  <c:v>45678</c:v>
                </c:pt>
                <c:pt idx="492">
                  <c:v>45678</c:v>
                </c:pt>
                <c:pt idx="493">
                  <c:v>45678</c:v>
                </c:pt>
                <c:pt idx="494">
                  <c:v>45678</c:v>
                </c:pt>
                <c:pt idx="495">
                  <c:v>45678</c:v>
                </c:pt>
                <c:pt idx="496">
                  <c:v>45678</c:v>
                </c:pt>
                <c:pt idx="497">
                  <c:v>45678</c:v>
                </c:pt>
                <c:pt idx="498">
                  <c:v>45678</c:v>
                </c:pt>
                <c:pt idx="499">
                  <c:v>45678</c:v>
                </c:pt>
                <c:pt idx="500">
                  <c:v>45678</c:v>
                </c:pt>
                <c:pt idx="501">
                  <c:v>45678</c:v>
                </c:pt>
                <c:pt idx="502">
                  <c:v>45678</c:v>
                </c:pt>
                <c:pt idx="503">
                  <c:v>45678</c:v>
                </c:pt>
                <c:pt idx="504">
                  <c:v>45679</c:v>
                </c:pt>
                <c:pt idx="505">
                  <c:v>45679</c:v>
                </c:pt>
                <c:pt idx="506">
                  <c:v>45679</c:v>
                </c:pt>
                <c:pt idx="507">
                  <c:v>45679</c:v>
                </c:pt>
                <c:pt idx="508">
                  <c:v>45679</c:v>
                </c:pt>
                <c:pt idx="509">
                  <c:v>45679</c:v>
                </c:pt>
                <c:pt idx="510">
                  <c:v>45679</c:v>
                </c:pt>
                <c:pt idx="511">
                  <c:v>45679</c:v>
                </c:pt>
                <c:pt idx="512">
                  <c:v>45679</c:v>
                </c:pt>
                <c:pt idx="513">
                  <c:v>45679</c:v>
                </c:pt>
                <c:pt idx="514">
                  <c:v>45679</c:v>
                </c:pt>
                <c:pt idx="515">
                  <c:v>45679</c:v>
                </c:pt>
                <c:pt idx="516">
                  <c:v>45679</c:v>
                </c:pt>
                <c:pt idx="517">
                  <c:v>45679</c:v>
                </c:pt>
                <c:pt idx="518">
                  <c:v>45679</c:v>
                </c:pt>
                <c:pt idx="519">
                  <c:v>45679</c:v>
                </c:pt>
                <c:pt idx="520">
                  <c:v>45679</c:v>
                </c:pt>
                <c:pt idx="521">
                  <c:v>45679</c:v>
                </c:pt>
                <c:pt idx="522">
                  <c:v>45679</c:v>
                </c:pt>
                <c:pt idx="523">
                  <c:v>45679</c:v>
                </c:pt>
                <c:pt idx="524">
                  <c:v>45679</c:v>
                </c:pt>
                <c:pt idx="525">
                  <c:v>45679</c:v>
                </c:pt>
                <c:pt idx="526">
                  <c:v>45679</c:v>
                </c:pt>
                <c:pt idx="527">
                  <c:v>45679</c:v>
                </c:pt>
                <c:pt idx="528">
                  <c:v>45680</c:v>
                </c:pt>
                <c:pt idx="529">
                  <c:v>45680</c:v>
                </c:pt>
                <c:pt idx="530">
                  <c:v>45680</c:v>
                </c:pt>
                <c:pt idx="531">
                  <c:v>45680</c:v>
                </c:pt>
                <c:pt idx="532">
                  <c:v>45680</c:v>
                </c:pt>
                <c:pt idx="533">
                  <c:v>45680</c:v>
                </c:pt>
                <c:pt idx="534">
                  <c:v>45680</c:v>
                </c:pt>
                <c:pt idx="535">
                  <c:v>45680</c:v>
                </c:pt>
                <c:pt idx="536">
                  <c:v>45680</c:v>
                </c:pt>
                <c:pt idx="537">
                  <c:v>45680</c:v>
                </c:pt>
                <c:pt idx="538">
                  <c:v>45680</c:v>
                </c:pt>
                <c:pt idx="539">
                  <c:v>45680</c:v>
                </c:pt>
                <c:pt idx="540">
                  <c:v>45680</c:v>
                </c:pt>
                <c:pt idx="541">
                  <c:v>45680</c:v>
                </c:pt>
                <c:pt idx="542">
                  <c:v>45680</c:v>
                </c:pt>
                <c:pt idx="543">
                  <c:v>45680</c:v>
                </c:pt>
                <c:pt idx="544">
                  <c:v>45680</c:v>
                </c:pt>
                <c:pt idx="545">
                  <c:v>45680</c:v>
                </c:pt>
                <c:pt idx="546">
                  <c:v>45680</c:v>
                </c:pt>
                <c:pt idx="547">
                  <c:v>45680</c:v>
                </c:pt>
                <c:pt idx="548">
                  <c:v>45680</c:v>
                </c:pt>
                <c:pt idx="549">
                  <c:v>45680</c:v>
                </c:pt>
                <c:pt idx="550">
                  <c:v>45680</c:v>
                </c:pt>
                <c:pt idx="551">
                  <c:v>45680</c:v>
                </c:pt>
                <c:pt idx="552">
                  <c:v>45681</c:v>
                </c:pt>
                <c:pt idx="553">
                  <c:v>45681</c:v>
                </c:pt>
                <c:pt idx="554">
                  <c:v>45681</c:v>
                </c:pt>
                <c:pt idx="555">
                  <c:v>45681</c:v>
                </c:pt>
                <c:pt idx="556">
                  <c:v>45681</c:v>
                </c:pt>
                <c:pt idx="557">
                  <c:v>45681</c:v>
                </c:pt>
                <c:pt idx="558">
                  <c:v>45681</c:v>
                </c:pt>
                <c:pt idx="559">
                  <c:v>45681</c:v>
                </c:pt>
                <c:pt idx="560">
                  <c:v>45681</c:v>
                </c:pt>
                <c:pt idx="561">
                  <c:v>45681</c:v>
                </c:pt>
                <c:pt idx="562">
                  <c:v>45681</c:v>
                </c:pt>
                <c:pt idx="563">
                  <c:v>45681</c:v>
                </c:pt>
                <c:pt idx="564">
                  <c:v>45681</c:v>
                </c:pt>
                <c:pt idx="565">
                  <c:v>45681</c:v>
                </c:pt>
                <c:pt idx="566">
                  <c:v>45681</c:v>
                </c:pt>
                <c:pt idx="567">
                  <c:v>45681</c:v>
                </c:pt>
                <c:pt idx="568">
                  <c:v>45681</c:v>
                </c:pt>
                <c:pt idx="569">
                  <c:v>45681</c:v>
                </c:pt>
                <c:pt idx="570">
                  <c:v>45681</c:v>
                </c:pt>
                <c:pt idx="571">
                  <c:v>45681</c:v>
                </c:pt>
                <c:pt idx="572">
                  <c:v>45681</c:v>
                </c:pt>
                <c:pt idx="573">
                  <c:v>45681</c:v>
                </c:pt>
                <c:pt idx="574">
                  <c:v>45681</c:v>
                </c:pt>
                <c:pt idx="575">
                  <c:v>45681</c:v>
                </c:pt>
                <c:pt idx="576">
                  <c:v>45682</c:v>
                </c:pt>
                <c:pt idx="577">
                  <c:v>45682</c:v>
                </c:pt>
                <c:pt idx="578">
                  <c:v>45682</c:v>
                </c:pt>
                <c:pt idx="579">
                  <c:v>45682</c:v>
                </c:pt>
                <c:pt idx="580">
                  <c:v>45682</c:v>
                </c:pt>
                <c:pt idx="581">
                  <c:v>45682</c:v>
                </c:pt>
                <c:pt idx="582">
                  <c:v>45682</c:v>
                </c:pt>
                <c:pt idx="583">
                  <c:v>45682</c:v>
                </c:pt>
                <c:pt idx="584">
                  <c:v>45682</c:v>
                </c:pt>
                <c:pt idx="585">
                  <c:v>45682</c:v>
                </c:pt>
                <c:pt idx="586">
                  <c:v>45682</c:v>
                </c:pt>
                <c:pt idx="587">
                  <c:v>45682</c:v>
                </c:pt>
                <c:pt idx="588">
                  <c:v>45682</c:v>
                </c:pt>
                <c:pt idx="589">
                  <c:v>45682</c:v>
                </c:pt>
                <c:pt idx="590">
                  <c:v>45682</c:v>
                </c:pt>
                <c:pt idx="591">
                  <c:v>45682</c:v>
                </c:pt>
                <c:pt idx="592">
                  <c:v>45682</c:v>
                </c:pt>
                <c:pt idx="593">
                  <c:v>45682</c:v>
                </c:pt>
                <c:pt idx="594">
                  <c:v>45682</c:v>
                </c:pt>
                <c:pt idx="595">
                  <c:v>45682</c:v>
                </c:pt>
                <c:pt idx="596">
                  <c:v>45682</c:v>
                </c:pt>
                <c:pt idx="597">
                  <c:v>45682</c:v>
                </c:pt>
                <c:pt idx="598">
                  <c:v>45682</c:v>
                </c:pt>
                <c:pt idx="599">
                  <c:v>45682</c:v>
                </c:pt>
                <c:pt idx="600">
                  <c:v>45683</c:v>
                </c:pt>
                <c:pt idx="601">
                  <c:v>45683</c:v>
                </c:pt>
                <c:pt idx="602">
                  <c:v>45683</c:v>
                </c:pt>
                <c:pt idx="603">
                  <c:v>45683</c:v>
                </c:pt>
                <c:pt idx="604">
                  <c:v>45683</c:v>
                </c:pt>
                <c:pt idx="605">
                  <c:v>45683</c:v>
                </c:pt>
                <c:pt idx="606">
                  <c:v>45683</c:v>
                </c:pt>
                <c:pt idx="607">
                  <c:v>45683</c:v>
                </c:pt>
                <c:pt idx="608">
                  <c:v>45683</c:v>
                </c:pt>
                <c:pt idx="609">
                  <c:v>45683</c:v>
                </c:pt>
                <c:pt idx="610">
                  <c:v>45683</c:v>
                </c:pt>
                <c:pt idx="611">
                  <c:v>45683</c:v>
                </c:pt>
                <c:pt idx="612">
                  <c:v>45683</c:v>
                </c:pt>
                <c:pt idx="613">
                  <c:v>45683</c:v>
                </c:pt>
                <c:pt idx="614">
                  <c:v>45683</c:v>
                </c:pt>
                <c:pt idx="615">
                  <c:v>45683</c:v>
                </c:pt>
                <c:pt idx="616">
                  <c:v>45683</c:v>
                </c:pt>
                <c:pt idx="617">
                  <c:v>45683</c:v>
                </c:pt>
                <c:pt idx="618">
                  <c:v>45683</c:v>
                </c:pt>
                <c:pt idx="619">
                  <c:v>45683</c:v>
                </c:pt>
                <c:pt idx="620">
                  <c:v>45683</c:v>
                </c:pt>
                <c:pt idx="621">
                  <c:v>45683</c:v>
                </c:pt>
                <c:pt idx="622">
                  <c:v>45683</c:v>
                </c:pt>
                <c:pt idx="623">
                  <c:v>45683</c:v>
                </c:pt>
                <c:pt idx="624">
                  <c:v>45684</c:v>
                </c:pt>
                <c:pt idx="625">
                  <c:v>45684</c:v>
                </c:pt>
                <c:pt idx="626">
                  <c:v>45684</c:v>
                </c:pt>
                <c:pt idx="627">
                  <c:v>45684</c:v>
                </c:pt>
                <c:pt idx="628">
                  <c:v>45684</c:v>
                </c:pt>
                <c:pt idx="629">
                  <c:v>45684</c:v>
                </c:pt>
                <c:pt idx="630">
                  <c:v>45684</c:v>
                </c:pt>
                <c:pt idx="631">
                  <c:v>45684</c:v>
                </c:pt>
                <c:pt idx="632">
                  <c:v>45684</c:v>
                </c:pt>
                <c:pt idx="633">
                  <c:v>45684</c:v>
                </c:pt>
                <c:pt idx="634">
                  <c:v>45684</c:v>
                </c:pt>
                <c:pt idx="635">
                  <c:v>45684</c:v>
                </c:pt>
                <c:pt idx="636">
                  <c:v>45684</c:v>
                </c:pt>
                <c:pt idx="637">
                  <c:v>45684</c:v>
                </c:pt>
                <c:pt idx="638">
                  <c:v>45684</c:v>
                </c:pt>
                <c:pt idx="639">
                  <c:v>45684</c:v>
                </c:pt>
                <c:pt idx="640">
                  <c:v>45684</c:v>
                </c:pt>
                <c:pt idx="641">
                  <c:v>45684</c:v>
                </c:pt>
                <c:pt idx="642">
                  <c:v>45684</c:v>
                </c:pt>
                <c:pt idx="643">
                  <c:v>45684</c:v>
                </c:pt>
                <c:pt idx="644">
                  <c:v>45684</c:v>
                </c:pt>
                <c:pt idx="645">
                  <c:v>45684</c:v>
                </c:pt>
                <c:pt idx="646">
                  <c:v>45684</c:v>
                </c:pt>
                <c:pt idx="647">
                  <c:v>45684</c:v>
                </c:pt>
                <c:pt idx="648">
                  <c:v>45685</c:v>
                </c:pt>
                <c:pt idx="649">
                  <c:v>45685</c:v>
                </c:pt>
                <c:pt idx="650">
                  <c:v>45685</c:v>
                </c:pt>
                <c:pt idx="651">
                  <c:v>45685</c:v>
                </c:pt>
                <c:pt idx="652">
                  <c:v>45685</c:v>
                </c:pt>
                <c:pt idx="653">
                  <c:v>45685</c:v>
                </c:pt>
                <c:pt idx="654">
                  <c:v>45685</c:v>
                </c:pt>
                <c:pt idx="655">
                  <c:v>45685</c:v>
                </c:pt>
                <c:pt idx="656">
                  <c:v>45685</c:v>
                </c:pt>
                <c:pt idx="657">
                  <c:v>45685</c:v>
                </c:pt>
                <c:pt idx="658">
                  <c:v>45685</c:v>
                </c:pt>
                <c:pt idx="659">
                  <c:v>45685</c:v>
                </c:pt>
                <c:pt idx="660">
                  <c:v>45685</c:v>
                </c:pt>
                <c:pt idx="661">
                  <c:v>45685</c:v>
                </c:pt>
                <c:pt idx="662">
                  <c:v>45685</c:v>
                </c:pt>
                <c:pt idx="663">
                  <c:v>45685</c:v>
                </c:pt>
                <c:pt idx="664">
                  <c:v>45685</c:v>
                </c:pt>
                <c:pt idx="665">
                  <c:v>45685</c:v>
                </c:pt>
                <c:pt idx="666">
                  <c:v>45685</c:v>
                </c:pt>
                <c:pt idx="667">
                  <c:v>45685</c:v>
                </c:pt>
                <c:pt idx="668">
                  <c:v>45685</c:v>
                </c:pt>
                <c:pt idx="669">
                  <c:v>45685</c:v>
                </c:pt>
                <c:pt idx="670">
                  <c:v>45685</c:v>
                </c:pt>
                <c:pt idx="671">
                  <c:v>45685</c:v>
                </c:pt>
                <c:pt idx="672">
                  <c:v>45686</c:v>
                </c:pt>
                <c:pt idx="673">
                  <c:v>45686</c:v>
                </c:pt>
                <c:pt idx="674">
                  <c:v>45686</c:v>
                </c:pt>
                <c:pt idx="675">
                  <c:v>45686</c:v>
                </c:pt>
                <c:pt idx="676">
                  <c:v>45686</c:v>
                </c:pt>
                <c:pt idx="677">
                  <c:v>45686</c:v>
                </c:pt>
                <c:pt idx="678">
                  <c:v>45686</c:v>
                </c:pt>
                <c:pt idx="679">
                  <c:v>45686</c:v>
                </c:pt>
                <c:pt idx="680">
                  <c:v>45686</c:v>
                </c:pt>
                <c:pt idx="681">
                  <c:v>45686</c:v>
                </c:pt>
                <c:pt idx="682">
                  <c:v>45686</c:v>
                </c:pt>
                <c:pt idx="683">
                  <c:v>45686</c:v>
                </c:pt>
                <c:pt idx="684">
                  <c:v>45686</c:v>
                </c:pt>
                <c:pt idx="685">
                  <c:v>45686</c:v>
                </c:pt>
                <c:pt idx="686">
                  <c:v>45686</c:v>
                </c:pt>
                <c:pt idx="687">
                  <c:v>45686</c:v>
                </c:pt>
                <c:pt idx="688">
                  <c:v>45686</c:v>
                </c:pt>
                <c:pt idx="689">
                  <c:v>45686</c:v>
                </c:pt>
                <c:pt idx="690">
                  <c:v>45686</c:v>
                </c:pt>
                <c:pt idx="691">
                  <c:v>45686</c:v>
                </c:pt>
                <c:pt idx="692">
                  <c:v>45686</c:v>
                </c:pt>
                <c:pt idx="693">
                  <c:v>45686</c:v>
                </c:pt>
                <c:pt idx="694">
                  <c:v>45686</c:v>
                </c:pt>
                <c:pt idx="695">
                  <c:v>45686</c:v>
                </c:pt>
              </c:numCache>
            </c:numRef>
          </c:cat>
          <c:val>
            <c:numRef>
              <c:f>'HASIL PASUT'!$V$2:$V$697</c:f>
              <c:numCache>
                <c:formatCode>0.00</c:formatCode>
                <c:ptCount val="696"/>
                <c:pt idx="0">
                  <c:v>-4.2097701149425709E-2</c:v>
                </c:pt>
                <c:pt idx="1">
                  <c:v>-4.2097701149425709E-2</c:v>
                </c:pt>
                <c:pt idx="2">
                  <c:v>-4.2097701149425709E-2</c:v>
                </c:pt>
                <c:pt idx="3">
                  <c:v>-4.2097701149425709E-2</c:v>
                </c:pt>
                <c:pt idx="4">
                  <c:v>-4.2097701149425709E-2</c:v>
                </c:pt>
                <c:pt idx="5">
                  <c:v>-4.2097701149425709E-2</c:v>
                </c:pt>
                <c:pt idx="6">
                  <c:v>-4.2097701149425709E-2</c:v>
                </c:pt>
                <c:pt idx="7">
                  <c:v>-4.2097701149425709E-2</c:v>
                </c:pt>
                <c:pt idx="8">
                  <c:v>-4.2097701149425709E-2</c:v>
                </c:pt>
                <c:pt idx="9">
                  <c:v>-4.2097701149425709E-2</c:v>
                </c:pt>
                <c:pt idx="10">
                  <c:v>-4.2097701149425709E-2</c:v>
                </c:pt>
                <c:pt idx="11">
                  <c:v>-4.2097701149425709E-2</c:v>
                </c:pt>
                <c:pt idx="12">
                  <c:v>-4.2097701149425709E-2</c:v>
                </c:pt>
                <c:pt idx="13">
                  <c:v>-4.2097701149425709E-2</c:v>
                </c:pt>
                <c:pt idx="14">
                  <c:v>-4.2097701149425709E-2</c:v>
                </c:pt>
                <c:pt idx="15">
                  <c:v>-4.2097701149425709E-2</c:v>
                </c:pt>
                <c:pt idx="16">
                  <c:v>-4.2097701149425709E-2</c:v>
                </c:pt>
                <c:pt idx="17">
                  <c:v>-4.2097701149425709E-2</c:v>
                </c:pt>
                <c:pt idx="18">
                  <c:v>-4.2097701149425709E-2</c:v>
                </c:pt>
                <c:pt idx="19">
                  <c:v>-4.2097701149425709E-2</c:v>
                </c:pt>
                <c:pt idx="20">
                  <c:v>-4.2097701149425709E-2</c:v>
                </c:pt>
                <c:pt idx="21">
                  <c:v>-4.2097701149425709E-2</c:v>
                </c:pt>
                <c:pt idx="22">
                  <c:v>-4.2097701149425709E-2</c:v>
                </c:pt>
                <c:pt idx="23">
                  <c:v>-4.2097701149425709E-2</c:v>
                </c:pt>
                <c:pt idx="24">
                  <c:v>-4.2097701149425709E-2</c:v>
                </c:pt>
                <c:pt idx="25">
                  <c:v>-4.2097701149425709E-2</c:v>
                </c:pt>
                <c:pt idx="26">
                  <c:v>-4.2097701149425709E-2</c:v>
                </c:pt>
                <c:pt idx="27">
                  <c:v>-4.2097701149425709E-2</c:v>
                </c:pt>
                <c:pt idx="28">
                  <c:v>-4.2097701149425709E-2</c:v>
                </c:pt>
                <c:pt idx="29">
                  <c:v>-4.2097701149425709E-2</c:v>
                </c:pt>
                <c:pt idx="30">
                  <c:v>-4.2097701149425709E-2</c:v>
                </c:pt>
                <c:pt idx="31">
                  <c:v>-4.2097701149425709E-2</c:v>
                </c:pt>
                <c:pt idx="32">
                  <c:v>-4.2097701149425709E-2</c:v>
                </c:pt>
                <c:pt idx="33">
                  <c:v>-4.2097701149425709E-2</c:v>
                </c:pt>
                <c:pt idx="34">
                  <c:v>-4.2097701149425709E-2</c:v>
                </c:pt>
                <c:pt idx="35">
                  <c:v>-4.2097701149425709E-2</c:v>
                </c:pt>
                <c:pt idx="36">
                  <c:v>-4.2097701149425709E-2</c:v>
                </c:pt>
                <c:pt idx="37">
                  <c:v>-4.2097701149425709E-2</c:v>
                </c:pt>
                <c:pt idx="38">
                  <c:v>-4.2097701149425709E-2</c:v>
                </c:pt>
                <c:pt idx="39">
                  <c:v>-4.2097701149425709E-2</c:v>
                </c:pt>
                <c:pt idx="40">
                  <c:v>-4.2097701149425709E-2</c:v>
                </c:pt>
                <c:pt idx="41">
                  <c:v>-4.2097701149425709E-2</c:v>
                </c:pt>
                <c:pt idx="42">
                  <c:v>-4.2097701149425709E-2</c:v>
                </c:pt>
                <c:pt idx="43">
                  <c:v>-4.2097701149425709E-2</c:v>
                </c:pt>
                <c:pt idx="44">
                  <c:v>-4.2097701149425709E-2</c:v>
                </c:pt>
                <c:pt idx="45">
                  <c:v>-4.2097701149425709E-2</c:v>
                </c:pt>
                <c:pt idx="46">
                  <c:v>-4.2097701149425709E-2</c:v>
                </c:pt>
                <c:pt idx="47">
                  <c:v>-4.2097701149425709E-2</c:v>
                </c:pt>
                <c:pt idx="48">
                  <c:v>-4.2097701149425709E-2</c:v>
                </c:pt>
                <c:pt idx="49">
                  <c:v>-4.2097701149425709E-2</c:v>
                </c:pt>
                <c:pt idx="50">
                  <c:v>-4.2097701149425709E-2</c:v>
                </c:pt>
                <c:pt idx="51">
                  <c:v>-4.2097701149425709E-2</c:v>
                </c:pt>
                <c:pt idx="52">
                  <c:v>-4.2097701149425709E-2</c:v>
                </c:pt>
                <c:pt idx="53">
                  <c:v>-4.2097701149425709E-2</c:v>
                </c:pt>
                <c:pt idx="54">
                  <c:v>-4.2097701149425709E-2</c:v>
                </c:pt>
                <c:pt idx="55">
                  <c:v>-4.2097701149425709E-2</c:v>
                </c:pt>
                <c:pt idx="56">
                  <c:v>-4.2097701149425709E-2</c:v>
                </c:pt>
                <c:pt idx="57">
                  <c:v>-4.2097701149425709E-2</c:v>
                </c:pt>
                <c:pt idx="58">
                  <c:v>-4.2097701149425709E-2</c:v>
                </c:pt>
                <c:pt idx="59">
                  <c:v>-4.2097701149425709E-2</c:v>
                </c:pt>
                <c:pt idx="60">
                  <c:v>-4.2097701149425709E-2</c:v>
                </c:pt>
                <c:pt idx="61">
                  <c:v>-4.2097701149425709E-2</c:v>
                </c:pt>
                <c:pt idx="62">
                  <c:v>-4.2097701149425709E-2</c:v>
                </c:pt>
                <c:pt idx="63">
                  <c:v>-4.2097701149425709E-2</c:v>
                </c:pt>
                <c:pt idx="64">
                  <c:v>-4.2097701149425709E-2</c:v>
                </c:pt>
                <c:pt idx="65">
                  <c:v>-4.2097701149425709E-2</c:v>
                </c:pt>
                <c:pt idx="66">
                  <c:v>-4.2097701149425709E-2</c:v>
                </c:pt>
                <c:pt idx="67">
                  <c:v>-4.2097701149425709E-2</c:v>
                </c:pt>
                <c:pt idx="68">
                  <c:v>-4.2097701149425709E-2</c:v>
                </c:pt>
                <c:pt idx="69">
                  <c:v>-4.2097701149425709E-2</c:v>
                </c:pt>
                <c:pt idx="70">
                  <c:v>-4.2097701149425709E-2</c:v>
                </c:pt>
                <c:pt idx="71">
                  <c:v>-4.2097701149425709E-2</c:v>
                </c:pt>
                <c:pt idx="72">
                  <c:v>-4.2097701149425709E-2</c:v>
                </c:pt>
                <c:pt idx="73">
                  <c:v>-4.2097701149425709E-2</c:v>
                </c:pt>
                <c:pt idx="74">
                  <c:v>-4.2097701149425709E-2</c:v>
                </c:pt>
                <c:pt idx="75">
                  <c:v>-4.2097701149425709E-2</c:v>
                </c:pt>
                <c:pt idx="76">
                  <c:v>-4.2097701149425709E-2</c:v>
                </c:pt>
                <c:pt idx="77">
                  <c:v>-4.2097701149425709E-2</c:v>
                </c:pt>
                <c:pt idx="78">
                  <c:v>-4.2097701149425709E-2</c:v>
                </c:pt>
                <c:pt idx="79">
                  <c:v>-4.2097701149425709E-2</c:v>
                </c:pt>
                <c:pt idx="80">
                  <c:v>-4.2097701149425709E-2</c:v>
                </c:pt>
                <c:pt idx="81">
                  <c:v>-4.2097701149425709E-2</c:v>
                </c:pt>
                <c:pt idx="82">
                  <c:v>-4.2097701149425709E-2</c:v>
                </c:pt>
                <c:pt idx="83">
                  <c:v>-4.2097701149425709E-2</c:v>
                </c:pt>
                <c:pt idx="84">
                  <c:v>-4.2097701149425709E-2</c:v>
                </c:pt>
                <c:pt idx="85">
                  <c:v>-4.2097701149425709E-2</c:v>
                </c:pt>
                <c:pt idx="86">
                  <c:v>-4.2097701149425709E-2</c:v>
                </c:pt>
                <c:pt idx="87">
                  <c:v>-4.2097701149425709E-2</c:v>
                </c:pt>
                <c:pt idx="88">
                  <c:v>-4.2097701149425709E-2</c:v>
                </c:pt>
                <c:pt idx="89">
                  <c:v>-4.2097701149425709E-2</c:v>
                </c:pt>
                <c:pt idx="90">
                  <c:v>-4.2097701149425709E-2</c:v>
                </c:pt>
                <c:pt idx="91">
                  <c:v>-4.2097701149425709E-2</c:v>
                </c:pt>
                <c:pt idx="92">
                  <c:v>-4.2097701149425709E-2</c:v>
                </c:pt>
                <c:pt idx="93">
                  <c:v>-4.2097701149425709E-2</c:v>
                </c:pt>
                <c:pt idx="94">
                  <c:v>-4.2097701149425709E-2</c:v>
                </c:pt>
                <c:pt idx="95">
                  <c:v>-4.2097701149425709E-2</c:v>
                </c:pt>
                <c:pt idx="96">
                  <c:v>-4.2097701149425709E-2</c:v>
                </c:pt>
                <c:pt idx="97">
                  <c:v>-4.2097701149425709E-2</c:v>
                </c:pt>
                <c:pt idx="98">
                  <c:v>-4.2097701149425709E-2</c:v>
                </c:pt>
                <c:pt idx="99">
                  <c:v>-4.2097701149425709E-2</c:v>
                </c:pt>
                <c:pt idx="100">
                  <c:v>-4.2097701149425709E-2</c:v>
                </c:pt>
                <c:pt idx="101">
                  <c:v>-4.2097701149425709E-2</c:v>
                </c:pt>
                <c:pt idx="102">
                  <c:v>-4.2097701149425709E-2</c:v>
                </c:pt>
                <c:pt idx="103">
                  <c:v>-4.2097701149425709E-2</c:v>
                </c:pt>
                <c:pt idx="104">
                  <c:v>-4.2097701149425709E-2</c:v>
                </c:pt>
                <c:pt idx="105">
                  <c:v>-4.2097701149425709E-2</c:v>
                </c:pt>
                <c:pt idx="106">
                  <c:v>-4.2097701149425709E-2</c:v>
                </c:pt>
                <c:pt idx="107">
                  <c:v>-4.2097701149425709E-2</c:v>
                </c:pt>
                <c:pt idx="108">
                  <c:v>-4.2097701149425709E-2</c:v>
                </c:pt>
                <c:pt idx="109">
                  <c:v>-4.2097701149425709E-2</c:v>
                </c:pt>
                <c:pt idx="110">
                  <c:v>-4.2097701149425709E-2</c:v>
                </c:pt>
                <c:pt idx="111">
                  <c:v>-4.2097701149425709E-2</c:v>
                </c:pt>
                <c:pt idx="112">
                  <c:v>-4.2097701149425709E-2</c:v>
                </c:pt>
                <c:pt idx="113">
                  <c:v>-4.2097701149425709E-2</c:v>
                </c:pt>
                <c:pt idx="114">
                  <c:v>-4.2097701149425709E-2</c:v>
                </c:pt>
                <c:pt idx="115">
                  <c:v>-4.2097701149425709E-2</c:v>
                </c:pt>
                <c:pt idx="116">
                  <c:v>-4.2097701149425709E-2</c:v>
                </c:pt>
                <c:pt idx="117">
                  <c:v>-4.2097701149425709E-2</c:v>
                </c:pt>
                <c:pt idx="118">
                  <c:v>-4.2097701149425709E-2</c:v>
                </c:pt>
                <c:pt idx="119">
                  <c:v>-4.2097701149425709E-2</c:v>
                </c:pt>
                <c:pt idx="120">
                  <c:v>-4.2097701149425709E-2</c:v>
                </c:pt>
                <c:pt idx="121">
                  <c:v>-4.2097701149425709E-2</c:v>
                </c:pt>
                <c:pt idx="122">
                  <c:v>-4.2097701149425709E-2</c:v>
                </c:pt>
                <c:pt idx="123">
                  <c:v>-4.2097701149425709E-2</c:v>
                </c:pt>
                <c:pt idx="124">
                  <c:v>-4.2097701149425709E-2</c:v>
                </c:pt>
                <c:pt idx="125">
                  <c:v>-4.2097701149425709E-2</c:v>
                </c:pt>
                <c:pt idx="126">
                  <c:v>-4.2097701149425709E-2</c:v>
                </c:pt>
                <c:pt idx="127">
                  <c:v>-4.2097701149425709E-2</c:v>
                </c:pt>
                <c:pt idx="128">
                  <c:v>-4.2097701149425709E-2</c:v>
                </c:pt>
                <c:pt idx="129">
                  <c:v>-4.2097701149425709E-2</c:v>
                </c:pt>
                <c:pt idx="130">
                  <c:v>-4.2097701149425709E-2</c:v>
                </c:pt>
                <c:pt idx="131">
                  <c:v>-4.2097701149425709E-2</c:v>
                </c:pt>
                <c:pt idx="132">
                  <c:v>-4.2097701149425709E-2</c:v>
                </c:pt>
                <c:pt idx="133">
                  <c:v>-4.2097701149425709E-2</c:v>
                </c:pt>
                <c:pt idx="134">
                  <c:v>-4.2097701149425709E-2</c:v>
                </c:pt>
                <c:pt idx="135">
                  <c:v>-4.2097701149425709E-2</c:v>
                </c:pt>
                <c:pt idx="136">
                  <c:v>-4.2097701149425709E-2</c:v>
                </c:pt>
                <c:pt idx="137">
                  <c:v>-4.2097701149425709E-2</c:v>
                </c:pt>
                <c:pt idx="138">
                  <c:v>-4.2097701149425709E-2</c:v>
                </c:pt>
                <c:pt idx="139">
                  <c:v>-4.2097701149425709E-2</c:v>
                </c:pt>
                <c:pt idx="140">
                  <c:v>-4.2097701149425709E-2</c:v>
                </c:pt>
                <c:pt idx="141">
                  <c:v>-4.2097701149425709E-2</c:v>
                </c:pt>
                <c:pt idx="142">
                  <c:v>-4.2097701149425709E-2</c:v>
                </c:pt>
                <c:pt idx="143">
                  <c:v>-4.2097701149425709E-2</c:v>
                </c:pt>
                <c:pt idx="144">
                  <c:v>-4.2097701149425709E-2</c:v>
                </c:pt>
                <c:pt idx="145">
                  <c:v>-4.2097701149425709E-2</c:v>
                </c:pt>
                <c:pt idx="146">
                  <c:v>-4.2097701149425709E-2</c:v>
                </c:pt>
                <c:pt idx="147">
                  <c:v>-4.2097701149425709E-2</c:v>
                </c:pt>
                <c:pt idx="148">
                  <c:v>-4.2097701149425709E-2</c:v>
                </c:pt>
                <c:pt idx="149">
                  <c:v>-4.2097701149425709E-2</c:v>
                </c:pt>
                <c:pt idx="150">
                  <c:v>-4.2097701149425709E-2</c:v>
                </c:pt>
                <c:pt idx="151">
                  <c:v>-4.2097701149425709E-2</c:v>
                </c:pt>
                <c:pt idx="152">
                  <c:v>-4.2097701149425709E-2</c:v>
                </c:pt>
                <c:pt idx="153">
                  <c:v>-4.2097701149425709E-2</c:v>
                </c:pt>
                <c:pt idx="154">
                  <c:v>-4.2097701149425709E-2</c:v>
                </c:pt>
                <c:pt idx="155">
                  <c:v>-4.2097701149425709E-2</c:v>
                </c:pt>
                <c:pt idx="156">
                  <c:v>-4.2097701149425709E-2</c:v>
                </c:pt>
                <c:pt idx="157">
                  <c:v>-4.2097701149425709E-2</c:v>
                </c:pt>
                <c:pt idx="158">
                  <c:v>-4.2097701149425709E-2</c:v>
                </c:pt>
                <c:pt idx="159">
                  <c:v>-4.2097701149425709E-2</c:v>
                </c:pt>
                <c:pt idx="160">
                  <c:v>-4.2097701149425709E-2</c:v>
                </c:pt>
                <c:pt idx="161">
                  <c:v>-4.2097701149425709E-2</c:v>
                </c:pt>
                <c:pt idx="162">
                  <c:v>-4.2097701149425709E-2</c:v>
                </c:pt>
                <c:pt idx="163">
                  <c:v>-4.2097701149425709E-2</c:v>
                </c:pt>
                <c:pt idx="164">
                  <c:v>-4.2097701149425709E-2</c:v>
                </c:pt>
                <c:pt idx="165">
                  <c:v>-4.2097701149425709E-2</c:v>
                </c:pt>
                <c:pt idx="166">
                  <c:v>-4.2097701149425709E-2</c:v>
                </c:pt>
                <c:pt idx="167">
                  <c:v>-4.2097701149425709E-2</c:v>
                </c:pt>
                <c:pt idx="168">
                  <c:v>-4.2097701149425709E-2</c:v>
                </c:pt>
                <c:pt idx="169">
                  <c:v>-4.2097701149425709E-2</c:v>
                </c:pt>
                <c:pt idx="170">
                  <c:v>-4.2097701149425709E-2</c:v>
                </c:pt>
                <c:pt idx="171">
                  <c:v>-4.2097701149425709E-2</c:v>
                </c:pt>
                <c:pt idx="172">
                  <c:v>-4.2097701149425709E-2</c:v>
                </c:pt>
                <c:pt idx="173">
                  <c:v>-4.2097701149425709E-2</c:v>
                </c:pt>
                <c:pt idx="174">
                  <c:v>-4.2097701149425709E-2</c:v>
                </c:pt>
                <c:pt idx="175">
                  <c:v>-4.2097701149425709E-2</c:v>
                </c:pt>
                <c:pt idx="176">
                  <c:v>-4.2097701149425709E-2</c:v>
                </c:pt>
                <c:pt idx="177">
                  <c:v>-4.2097701149425709E-2</c:v>
                </c:pt>
                <c:pt idx="178">
                  <c:v>-4.2097701149425709E-2</c:v>
                </c:pt>
                <c:pt idx="179">
                  <c:v>-4.2097701149425709E-2</c:v>
                </c:pt>
                <c:pt idx="180">
                  <c:v>-4.2097701149425709E-2</c:v>
                </c:pt>
                <c:pt idx="181">
                  <c:v>-4.2097701149425709E-2</c:v>
                </c:pt>
                <c:pt idx="182">
                  <c:v>-4.2097701149425709E-2</c:v>
                </c:pt>
                <c:pt idx="183">
                  <c:v>-4.2097701149425709E-2</c:v>
                </c:pt>
                <c:pt idx="184">
                  <c:v>-4.2097701149425709E-2</c:v>
                </c:pt>
                <c:pt idx="185">
                  <c:v>-4.2097701149425709E-2</c:v>
                </c:pt>
                <c:pt idx="186">
                  <c:v>-4.2097701149425709E-2</c:v>
                </c:pt>
                <c:pt idx="187">
                  <c:v>-4.2097701149425709E-2</c:v>
                </c:pt>
                <c:pt idx="188">
                  <c:v>-4.2097701149425709E-2</c:v>
                </c:pt>
                <c:pt idx="189">
                  <c:v>-4.2097701149425709E-2</c:v>
                </c:pt>
                <c:pt idx="190">
                  <c:v>-4.2097701149425709E-2</c:v>
                </c:pt>
                <c:pt idx="191">
                  <c:v>-4.2097701149425709E-2</c:v>
                </c:pt>
                <c:pt idx="192">
                  <c:v>-4.2097701149425709E-2</c:v>
                </c:pt>
                <c:pt idx="193">
                  <c:v>-4.2097701149425709E-2</c:v>
                </c:pt>
                <c:pt idx="194">
                  <c:v>-4.2097701149425709E-2</c:v>
                </c:pt>
                <c:pt idx="195">
                  <c:v>-4.2097701149425709E-2</c:v>
                </c:pt>
                <c:pt idx="196">
                  <c:v>-4.2097701149425709E-2</c:v>
                </c:pt>
                <c:pt idx="197">
                  <c:v>-4.2097701149425709E-2</c:v>
                </c:pt>
                <c:pt idx="198">
                  <c:v>-4.2097701149425709E-2</c:v>
                </c:pt>
                <c:pt idx="199">
                  <c:v>-4.2097701149425709E-2</c:v>
                </c:pt>
                <c:pt idx="200">
                  <c:v>-4.2097701149425709E-2</c:v>
                </c:pt>
                <c:pt idx="201">
                  <c:v>-4.2097701149425709E-2</c:v>
                </c:pt>
                <c:pt idx="202">
                  <c:v>-4.2097701149425709E-2</c:v>
                </c:pt>
                <c:pt idx="203">
                  <c:v>-4.2097701149425709E-2</c:v>
                </c:pt>
                <c:pt idx="204">
                  <c:v>-4.2097701149425709E-2</c:v>
                </c:pt>
                <c:pt idx="205">
                  <c:v>-4.2097701149425709E-2</c:v>
                </c:pt>
                <c:pt idx="206">
                  <c:v>-4.2097701149425709E-2</c:v>
                </c:pt>
                <c:pt idx="207">
                  <c:v>-4.2097701149425709E-2</c:v>
                </c:pt>
                <c:pt idx="208">
                  <c:v>-4.2097701149425709E-2</c:v>
                </c:pt>
                <c:pt idx="209">
                  <c:v>-4.2097701149425709E-2</c:v>
                </c:pt>
                <c:pt idx="210">
                  <c:v>-4.2097701149425709E-2</c:v>
                </c:pt>
                <c:pt idx="211">
                  <c:v>-4.2097701149425709E-2</c:v>
                </c:pt>
                <c:pt idx="212">
                  <c:v>-4.2097701149425709E-2</c:v>
                </c:pt>
                <c:pt idx="213">
                  <c:v>-4.2097701149425709E-2</c:v>
                </c:pt>
                <c:pt idx="214">
                  <c:v>-4.2097701149425709E-2</c:v>
                </c:pt>
                <c:pt idx="215">
                  <c:v>-4.2097701149425709E-2</c:v>
                </c:pt>
                <c:pt idx="216">
                  <c:v>-4.2097701149425709E-2</c:v>
                </c:pt>
                <c:pt idx="217">
                  <c:v>-4.2097701149425709E-2</c:v>
                </c:pt>
                <c:pt idx="218">
                  <c:v>-4.2097701149425709E-2</c:v>
                </c:pt>
                <c:pt idx="219">
                  <c:v>-4.2097701149425709E-2</c:v>
                </c:pt>
                <c:pt idx="220">
                  <c:v>-4.2097701149425709E-2</c:v>
                </c:pt>
                <c:pt idx="221">
                  <c:v>-4.2097701149425709E-2</c:v>
                </c:pt>
                <c:pt idx="222">
                  <c:v>-4.2097701149425709E-2</c:v>
                </c:pt>
                <c:pt idx="223">
                  <c:v>-4.2097701149425709E-2</c:v>
                </c:pt>
                <c:pt idx="224">
                  <c:v>-4.2097701149425709E-2</c:v>
                </c:pt>
                <c:pt idx="225">
                  <c:v>-4.2097701149425709E-2</c:v>
                </c:pt>
                <c:pt idx="226">
                  <c:v>-4.2097701149425709E-2</c:v>
                </c:pt>
                <c:pt idx="227">
                  <c:v>-4.2097701149425709E-2</c:v>
                </c:pt>
                <c:pt idx="228">
                  <c:v>-4.2097701149425709E-2</c:v>
                </c:pt>
                <c:pt idx="229">
                  <c:v>-4.2097701149425709E-2</c:v>
                </c:pt>
                <c:pt idx="230">
                  <c:v>-4.2097701149425709E-2</c:v>
                </c:pt>
                <c:pt idx="231">
                  <c:v>-4.2097701149425709E-2</c:v>
                </c:pt>
                <c:pt idx="232">
                  <c:v>-4.2097701149425709E-2</c:v>
                </c:pt>
                <c:pt idx="233">
                  <c:v>-4.2097701149425709E-2</c:v>
                </c:pt>
                <c:pt idx="234">
                  <c:v>-4.2097701149425709E-2</c:v>
                </c:pt>
                <c:pt idx="235">
                  <c:v>-4.2097701149425709E-2</c:v>
                </c:pt>
                <c:pt idx="236">
                  <c:v>-4.2097701149425709E-2</c:v>
                </c:pt>
                <c:pt idx="237">
                  <c:v>-4.2097701149425709E-2</c:v>
                </c:pt>
                <c:pt idx="238">
                  <c:v>-4.2097701149425709E-2</c:v>
                </c:pt>
                <c:pt idx="239">
                  <c:v>-4.2097701149425709E-2</c:v>
                </c:pt>
                <c:pt idx="240">
                  <c:v>-4.2097701149425709E-2</c:v>
                </c:pt>
                <c:pt idx="241">
                  <c:v>-4.2097701149425709E-2</c:v>
                </c:pt>
                <c:pt idx="242">
                  <c:v>-4.2097701149425709E-2</c:v>
                </c:pt>
                <c:pt idx="243">
                  <c:v>-4.2097701149425709E-2</c:v>
                </c:pt>
                <c:pt idx="244">
                  <c:v>-4.2097701149425709E-2</c:v>
                </c:pt>
                <c:pt idx="245">
                  <c:v>-4.2097701149425709E-2</c:v>
                </c:pt>
                <c:pt idx="246">
                  <c:v>-4.2097701149425709E-2</c:v>
                </c:pt>
                <c:pt idx="247">
                  <c:v>-4.2097701149425709E-2</c:v>
                </c:pt>
                <c:pt idx="248">
                  <c:v>-4.2097701149425709E-2</c:v>
                </c:pt>
                <c:pt idx="249">
                  <c:v>-4.2097701149425709E-2</c:v>
                </c:pt>
                <c:pt idx="250">
                  <c:v>-4.2097701149425709E-2</c:v>
                </c:pt>
                <c:pt idx="251">
                  <c:v>-4.2097701149425709E-2</c:v>
                </c:pt>
                <c:pt idx="252">
                  <c:v>-4.2097701149425709E-2</c:v>
                </c:pt>
                <c:pt idx="253">
                  <c:v>-4.2097701149425709E-2</c:v>
                </c:pt>
                <c:pt idx="254">
                  <c:v>-4.2097701149425709E-2</c:v>
                </c:pt>
                <c:pt idx="255">
                  <c:v>-4.2097701149425709E-2</c:v>
                </c:pt>
                <c:pt idx="256">
                  <c:v>-4.2097701149425709E-2</c:v>
                </c:pt>
                <c:pt idx="257">
                  <c:v>-4.2097701149425709E-2</c:v>
                </c:pt>
                <c:pt idx="258">
                  <c:v>-4.2097701149425709E-2</c:v>
                </c:pt>
                <c:pt idx="259">
                  <c:v>-4.2097701149425709E-2</c:v>
                </c:pt>
                <c:pt idx="260">
                  <c:v>-4.2097701149425709E-2</c:v>
                </c:pt>
                <c:pt idx="261">
                  <c:v>-4.2097701149425709E-2</c:v>
                </c:pt>
                <c:pt idx="262">
                  <c:v>-4.2097701149425709E-2</c:v>
                </c:pt>
                <c:pt idx="263">
                  <c:v>-4.2097701149425709E-2</c:v>
                </c:pt>
                <c:pt idx="264">
                  <c:v>-4.2097701149425709E-2</c:v>
                </c:pt>
                <c:pt idx="265">
                  <c:v>-4.2097701149425709E-2</c:v>
                </c:pt>
                <c:pt idx="266">
                  <c:v>-4.2097701149425709E-2</c:v>
                </c:pt>
                <c:pt idx="267">
                  <c:v>-4.2097701149425709E-2</c:v>
                </c:pt>
                <c:pt idx="268">
                  <c:v>-4.2097701149425709E-2</c:v>
                </c:pt>
                <c:pt idx="269">
                  <c:v>-4.2097701149425709E-2</c:v>
                </c:pt>
                <c:pt idx="270">
                  <c:v>-4.2097701149425709E-2</c:v>
                </c:pt>
                <c:pt idx="271">
                  <c:v>-4.2097701149425709E-2</c:v>
                </c:pt>
                <c:pt idx="272">
                  <c:v>-4.2097701149425709E-2</c:v>
                </c:pt>
                <c:pt idx="273">
                  <c:v>-4.2097701149425709E-2</c:v>
                </c:pt>
                <c:pt idx="274">
                  <c:v>-4.2097701149425709E-2</c:v>
                </c:pt>
                <c:pt idx="275">
                  <c:v>-4.2097701149425709E-2</c:v>
                </c:pt>
                <c:pt idx="276">
                  <c:v>-4.2097701149425709E-2</c:v>
                </c:pt>
                <c:pt idx="277">
                  <c:v>-4.2097701149425709E-2</c:v>
                </c:pt>
                <c:pt idx="278">
                  <c:v>-4.2097701149425709E-2</c:v>
                </c:pt>
                <c:pt idx="279">
                  <c:v>-4.2097701149425709E-2</c:v>
                </c:pt>
                <c:pt idx="280">
                  <c:v>-4.2097701149425709E-2</c:v>
                </c:pt>
                <c:pt idx="281">
                  <c:v>-4.2097701149425709E-2</c:v>
                </c:pt>
                <c:pt idx="282">
                  <c:v>-4.2097701149425709E-2</c:v>
                </c:pt>
                <c:pt idx="283">
                  <c:v>-4.2097701149425709E-2</c:v>
                </c:pt>
                <c:pt idx="284">
                  <c:v>-4.2097701149425709E-2</c:v>
                </c:pt>
                <c:pt idx="285">
                  <c:v>-4.2097701149425709E-2</c:v>
                </c:pt>
                <c:pt idx="286">
                  <c:v>-4.2097701149425709E-2</c:v>
                </c:pt>
                <c:pt idx="287">
                  <c:v>-4.2097701149425709E-2</c:v>
                </c:pt>
                <c:pt idx="288">
                  <c:v>-4.2097701149425709E-2</c:v>
                </c:pt>
                <c:pt idx="289">
                  <c:v>-4.2097701149425709E-2</c:v>
                </c:pt>
                <c:pt idx="290">
                  <c:v>-4.2097701149425709E-2</c:v>
                </c:pt>
                <c:pt idx="291">
                  <c:v>-4.2097701149425709E-2</c:v>
                </c:pt>
                <c:pt idx="292">
                  <c:v>-4.2097701149425709E-2</c:v>
                </c:pt>
                <c:pt idx="293">
                  <c:v>-4.2097701149425709E-2</c:v>
                </c:pt>
                <c:pt idx="294">
                  <c:v>-4.2097701149425709E-2</c:v>
                </c:pt>
                <c:pt idx="295">
                  <c:v>-4.2097701149425709E-2</c:v>
                </c:pt>
                <c:pt idx="296">
                  <c:v>-4.2097701149425709E-2</c:v>
                </c:pt>
                <c:pt idx="297">
                  <c:v>-4.2097701149425709E-2</c:v>
                </c:pt>
                <c:pt idx="298">
                  <c:v>-4.2097701149425709E-2</c:v>
                </c:pt>
                <c:pt idx="299">
                  <c:v>-4.2097701149425709E-2</c:v>
                </c:pt>
                <c:pt idx="300">
                  <c:v>-4.2097701149425709E-2</c:v>
                </c:pt>
                <c:pt idx="301">
                  <c:v>-4.2097701149425709E-2</c:v>
                </c:pt>
                <c:pt idx="302">
                  <c:v>-4.2097701149425709E-2</c:v>
                </c:pt>
                <c:pt idx="303">
                  <c:v>-4.2097701149425709E-2</c:v>
                </c:pt>
                <c:pt idx="304">
                  <c:v>-4.2097701149425709E-2</c:v>
                </c:pt>
                <c:pt idx="305">
                  <c:v>-4.2097701149425709E-2</c:v>
                </c:pt>
                <c:pt idx="306">
                  <c:v>-4.2097701149425709E-2</c:v>
                </c:pt>
                <c:pt idx="307">
                  <c:v>-4.2097701149425709E-2</c:v>
                </c:pt>
                <c:pt idx="308">
                  <c:v>-4.2097701149425709E-2</c:v>
                </c:pt>
                <c:pt idx="309">
                  <c:v>-4.2097701149425709E-2</c:v>
                </c:pt>
                <c:pt idx="310">
                  <c:v>-4.2097701149425709E-2</c:v>
                </c:pt>
                <c:pt idx="311">
                  <c:v>-4.2097701149425709E-2</c:v>
                </c:pt>
                <c:pt idx="312">
                  <c:v>-4.2097701149425709E-2</c:v>
                </c:pt>
                <c:pt idx="313">
                  <c:v>-4.2097701149425709E-2</c:v>
                </c:pt>
                <c:pt idx="314">
                  <c:v>-4.2097701149425709E-2</c:v>
                </c:pt>
                <c:pt idx="315">
                  <c:v>-4.2097701149425709E-2</c:v>
                </c:pt>
                <c:pt idx="316">
                  <c:v>-4.2097701149425709E-2</c:v>
                </c:pt>
                <c:pt idx="317">
                  <c:v>-4.2097701149425709E-2</c:v>
                </c:pt>
                <c:pt idx="318">
                  <c:v>-4.2097701149425709E-2</c:v>
                </c:pt>
                <c:pt idx="319">
                  <c:v>-4.2097701149425709E-2</c:v>
                </c:pt>
                <c:pt idx="320">
                  <c:v>-4.2097701149425709E-2</c:v>
                </c:pt>
                <c:pt idx="321">
                  <c:v>-4.2097701149425709E-2</c:v>
                </c:pt>
                <c:pt idx="322">
                  <c:v>-4.2097701149425709E-2</c:v>
                </c:pt>
                <c:pt idx="323">
                  <c:v>-4.2097701149425709E-2</c:v>
                </c:pt>
                <c:pt idx="324">
                  <c:v>-4.2097701149425709E-2</c:v>
                </c:pt>
                <c:pt idx="325">
                  <c:v>-4.2097701149425709E-2</c:v>
                </c:pt>
                <c:pt idx="326">
                  <c:v>-4.2097701149425709E-2</c:v>
                </c:pt>
                <c:pt idx="327">
                  <c:v>-4.2097701149425709E-2</c:v>
                </c:pt>
                <c:pt idx="328">
                  <c:v>-4.2097701149425709E-2</c:v>
                </c:pt>
                <c:pt idx="329">
                  <c:v>-4.2097701149425709E-2</c:v>
                </c:pt>
                <c:pt idx="330">
                  <c:v>-4.2097701149425709E-2</c:v>
                </c:pt>
                <c:pt idx="331">
                  <c:v>-4.2097701149425709E-2</c:v>
                </c:pt>
                <c:pt idx="332">
                  <c:v>-4.2097701149425709E-2</c:v>
                </c:pt>
                <c:pt idx="333">
                  <c:v>-4.2097701149425709E-2</c:v>
                </c:pt>
                <c:pt idx="334">
                  <c:v>-4.2097701149425709E-2</c:v>
                </c:pt>
                <c:pt idx="335">
                  <c:v>-4.2097701149425709E-2</c:v>
                </c:pt>
                <c:pt idx="336">
                  <c:v>-4.2097701149425709E-2</c:v>
                </c:pt>
                <c:pt idx="337">
                  <c:v>-4.2097701149425709E-2</c:v>
                </c:pt>
                <c:pt idx="338">
                  <c:v>-4.2097701149425709E-2</c:v>
                </c:pt>
                <c:pt idx="339">
                  <c:v>-4.2097701149425709E-2</c:v>
                </c:pt>
                <c:pt idx="340">
                  <c:v>-4.2097701149425709E-2</c:v>
                </c:pt>
                <c:pt idx="341">
                  <c:v>-4.2097701149425709E-2</c:v>
                </c:pt>
                <c:pt idx="342">
                  <c:v>-4.2097701149425709E-2</c:v>
                </c:pt>
                <c:pt idx="343">
                  <c:v>-4.2097701149425709E-2</c:v>
                </c:pt>
                <c:pt idx="344">
                  <c:v>-4.2097701149425709E-2</c:v>
                </c:pt>
                <c:pt idx="345">
                  <c:v>-4.2097701149425709E-2</c:v>
                </c:pt>
                <c:pt idx="346">
                  <c:v>-4.2097701149425709E-2</c:v>
                </c:pt>
                <c:pt idx="347">
                  <c:v>-4.2097701149425709E-2</c:v>
                </c:pt>
                <c:pt idx="348">
                  <c:v>-4.2097701149425709E-2</c:v>
                </c:pt>
                <c:pt idx="349">
                  <c:v>-4.2097701149425709E-2</c:v>
                </c:pt>
                <c:pt idx="350">
                  <c:v>-4.2097701149425709E-2</c:v>
                </c:pt>
                <c:pt idx="351">
                  <c:v>-4.2097701149425709E-2</c:v>
                </c:pt>
                <c:pt idx="352">
                  <c:v>-4.2097701149425709E-2</c:v>
                </c:pt>
                <c:pt idx="353">
                  <c:v>-4.2097701149425709E-2</c:v>
                </c:pt>
                <c:pt idx="354">
                  <c:v>-4.2097701149425709E-2</c:v>
                </c:pt>
                <c:pt idx="355">
                  <c:v>-4.2097701149425709E-2</c:v>
                </c:pt>
                <c:pt idx="356">
                  <c:v>-4.2097701149425709E-2</c:v>
                </c:pt>
                <c:pt idx="357">
                  <c:v>-4.2097701149425709E-2</c:v>
                </c:pt>
                <c:pt idx="358">
                  <c:v>-4.2097701149425709E-2</c:v>
                </c:pt>
                <c:pt idx="359">
                  <c:v>-4.2097701149425709E-2</c:v>
                </c:pt>
                <c:pt idx="360">
                  <c:v>-4.2097701149425709E-2</c:v>
                </c:pt>
                <c:pt idx="361">
                  <c:v>-4.2097701149425709E-2</c:v>
                </c:pt>
                <c:pt idx="362">
                  <c:v>-4.2097701149425709E-2</c:v>
                </c:pt>
                <c:pt idx="363">
                  <c:v>-4.2097701149425709E-2</c:v>
                </c:pt>
                <c:pt idx="364">
                  <c:v>-4.2097701149425709E-2</c:v>
                </c:pt>
                <c:pt idx="365">
                  <c:v>-4.2097701149425709E-2</c:v>
                </c:pt>
                <c:pt idx="366">
                  <c:v>-4.2097701149425709E-2</c:v>
                </c:pt>
                <c:pt idx="367">
                  <c:v>-4.2097701149425709E-2</c:v>
                </c:pt>
                <c:pt idx="368">
                  <c:v>-4.2097701149425709E-2</c:v>
                </c:pt>
                <c:pt idx="369">
                  <c:v>-4.2097701149425709E-2</c:v>
                </c:pt>
                <c:pt idx="370">
                  <c:v>-4.2097701149425709E-2</c:v>
                </c:pt>
                <c:pt idx="371">
                  <c:v>-4.2097701149425709E-2</c:v>
                </c:pt>
                <c:pt idx="372">
                  <c:v>-4.2097701149425709E-2</c:v>
                </c:pt>
                <c:pt idx="373">
                  <c:v>-4.2097701149425709E-2</c:v>
                </c:pt>
                <c:pt idx="374">
                  <c:v>-4.2097701149425709E-2</c:v>
                </c:pt>
                <c:pt idx="375">
                  <c:v>-4.2097701149425709E-2</c:v>
                </c:pt>
                <c:pt idx="376">
                  <c:v>-4.2097701149425709E-2</c:v>
                </c:pt>
                <c:pt idx="377">
                  <c:v>-4.2097701149425709E-2</c:v>
                </c:pt>
                <c:pt idx="378">
                  <c:v>-4.2097701149425709E-2</c:v>
                </c:pt>
                <c:pt idx="379">
                  <c:v>-4.2097701149425709E-2</c:v>
                </c:pt>
                <c:pt idx="380">
                  <c:v>-4.2097701149425709E-2</c:v>
                </c:pt>
                <c:pt idx="381">
                  <c:v>-4.2097701149425709E-2</c:v>
                </c:pt>
                <c:pt idx="382">
                  <c:v>-4.2097701149425709E-2</c:v>
                </c:pt>
                <c:pt idx="383">
                  <c:v>-4.2097701149425709E-2</c:v>
                </c:pt>
                <c:pt idx="384">
                  <c:v>-4.2097701149425709E-2</c:v>
                </c:pt>
                <c:pt idx="385">
                  <c:v>-4.2097701149425709E-2</c:v>
                </c:pt>
                <c:pt idx="386">
                  <c:v>-4.2097701149425709E-2</c:v>
                </c:pt>
                <c:pt idx="387">
                  <c:v>-4.2097701149425709E-2</c:v>
                </c:pt>
                <c:pt idx="388">
                  <c:v>-4.2097701149425709E-2</c:v>
                </c:pt>
                <c:pt idx="389">
                  <c:v>-4.2097701149425709E-2</c:v>
                </c:pt>
                <c:pt idx="390">
                  <c:v>-4.2097701149425709E-2</c:v>
                </c:pt>
                <c:pt idx="391">
                  <c:v>-4.2097701149425709E-2</c:v>
                </c:pt>
                <c:pt idx="392">
                  <c:v>-4.2097701149425709E-2</c:v>
                </c:pt>
                <c:pt idx="393">
                  <c:v>-4.2097701149425709E-2</c:v>
                </c:pt>
                <c:pt idx="394">
                  <c:v>-4.2097701149425709E-2</c:v>
                </c:pt>
                <c:pt idx="395">
                  <c:v>-4.2097701149425709E-2</c:v>
                </c:pt>
                <c:pt idx="396">
                  <c:v>-4.2097701149425709E-2</c:v>
                </c:pt>
                <c:pt idx="397">
                  <c:v>-4.2097701149425709E-2</c:v>
                </c:pt>
                <c:pt idx="398">
                  <c:v>-4.2097701149425709E-2</c:v>
                </c:pt>
                <c:pt idx="399">
                  <c:v>-4.2097701149425709E-2</c:v>
                </c:pt>
                <c:pt idx="400">
                  <c:v>-4.2097701149425709E-2</c:v>
                </c:pt>
                <c:pt idx="401">
                  <c:v>-4.2097701149425709E-2</c:v>
                </c:pt>
                <c:pt idx="402">
                  <c:v>-4.2097701149425709E-2</c:v>
                </c:pt>
                <c:pt idx="403">
                  <c:v>-4.2097701149425709E-2</c:v>
                </c:pt>
                <c:pt idx="404">
                  <c:v>-4.2097701149425709E-2</c:v>
                </c:pt>
                <c:pt idx="405">
                  <c:v>-4.2097701149425709E-2</c:v>
                </c:pt>
                <c:pt idx="406">
                  <c:v>-4.2097701149425709E-2</c:v>
                </c:pt>
                <c:pt idx="407">
                  <c:v>-4.2097701149425709E-2</c:v>
                </c:pt>
                <c:pt idx="408">
                  <c:v>-4.2097701149425709E-2</c:v>
                </c:pt>
                <c:pt idx="409">
                  <c:v>-4.2097701149425709E-2</c:v>
                </c:pt>
                <c:pt idx="410">
                  <c:v>-4.2097701149425709E-2</c:v>
                </c:pt>
                <c:pt idx="411">
                  <c:v>-4.2097701149425709E-2</c:v>
                </c:pt>
                <c:pt idx="412">
                  <c:v>-4.2097701149425709E-2</c:v>
                </c:pt>
                <c:pt idx="413">
                  <c:v>-4.2097701149425709E-2</c:v>
                </c:pt>
                <c:pt idx="414">
                  <c:v>-4.2097701149425709E-2</c:v>
                </c:pt>
                <c:pt idx="415">
                  <c:v>-4.2097701149425709E-2</c:v>
                </c:pt>
                <c:pt idx="416">
                  <c:v>-4.2097701149425709E-2</c:v>
                </c:pt>
                <c:pt idx="417">
                  <c:v>-4.2097701149425709E-2</c:v>
                </c:pt>
                <c:pt idx="418">
                  <c:v>-4.2097701149425709E-2</c:v>
                </c:pt>
                <c:pt idx="419">
                  <c:v>-4.2097701149425709E-2</c:v>
                </c:pt>
                <c:pt idx="420">
                  <c:v>-4.2097701149425709E-2</c:v>
                </c:pt>
                <c:pt idx="421">
                  <c:v>-4.2097701149425709E-2</c:v>
                </c:pt>
                <c:pt idx="422">
                  <c:v>-4.2097701149425709E-2</c:v>
                </c:pt>
                <c:pt idx="423">
                  <c:v>-4.2097701149425709E-2</c:v>
                </c:pt>
                <c:pt idx="424">
                  <c:v>-4.2097701149425709E-2</c:v>
                </c:pt>
                <c:pt idx="425">
                  <c:v>-4.2097701149425709E-2</c:v>
                </c:pt>
                <c:pt idx="426">
                  <c:v>-4.2097701149425709E-2</c:v>
                </c:pt>
                <c:pt idx="427">
                  <c:v>-4.2097701149425709E-2</c:v>
                </c:pt>
                <c:pt idx="428">
                  <c:v>-4.2097701149425709E-2</c:v>
                </c:pt>
                <c:pt idx="429">
                  <c:v>-4.2097701149425709E-2</c:v>
                </c:pt>
                <c:pt idx="430">
                  <c:v>-4.2097701149425709E-2</c:v>
                </c:pt>
                <c:pt idx="431">
                  <c:v>-4.2097701149425709E-2</c:v>
                </c:pt>
                <c:pt idx="432">
                  <c:v>-4.2097701149425709E-2</c:v>
                </c:pt>
                <c:pt idx="433">
                  <c:v>-4.2097701149425709E-2</c:v>
                </c:pt>
                <c:pt idx="434">
                  <c:v>-4.2097701149425709E-2</c:v>
                </c:pt>
                <c:pt idx="435">
                  <c:v>-4.2097701149425709E-2</c:v>
                </c:pt>
                <c:pt idx="436">
                  <c:v>-4.2097701149425709E-2</c:v>
                </c:pt>
                <c:pt idx="437">
                  <c:v>-4.2097701149425709E-2</c:v>
                </c:pt>
                <c:pt idx="438">
                  <c:v>-4.2097701149425709E-2</c:v>
                </c:pt>
                <c:pt idx="439">
                  <c:v>-4.2097701149425709E-2</c:v>
                </c:pt>
                <c:pt idx="440">
                  <c:v>-4.2097701149425709E-2</c:v>
                </c:pt>
                <c:pt idx="441">
                  <c:v>-4.2097701149425709E-2</c:v>
                </c:pt>
                <c:pt idx="442">
                  <c:v>-4.2097701149425709E-2</c:v>
                </c:pt>
                <c:pt idx="443">
                  <c:v>-4.2097701149425709E-2</c:v>
                </c:pt>
                <c:pt idx="444">
                  <c:v>-4.2097701149425709E-2</c:v>
                </c:pt>
                <c:pt idx="445">
                  <c:v>-4.2097701149425709E-2</c:v>
                </c:pt>
                <c:pt idx="446">
                  <c:v>-4.2097701149425709E-2</c:v>
                </c:pt>
                <c:pt idx="447">
                  <c:v>-4.2097701149425709E-2</c:v>
                </c:pt>
                <c:pt idx="448">
                  <c:v>-4.2097701149425709E-2</c:v>
                </c:pt>
                <c:pt idx="449">
                  <c:v>-4.2097701149425709E-2</c:v>
                </c:pt>
                <c:pt idx="450">
                  <c:v>-4.2097701149425709E-2</c:v>
                </c:pt>
                <c:pt idx="451">
                  <c:v>-4.2097701149425709E-2</c:v>
                </c:pt>
                <c:pt idx="452">
                  <c:v>-4.2097701149425709E-2</c:v>
                </c:pt>
                <c:pt idx="453">
                  <c:v>-4.2097701149425709E-2</c:v>
                </c:pt>
                <c:pt idx="454">
                  <c:v>-4.2097701149425709E-2</c:v>
                </c:pt>
                <c:pt idx="455">
                  <c:v>-4.2097701149425709E-2</c:v>
                </c:pt>
                <c:pt idx="456">
                  <c:v>-4.2097701149425709E-2</c:v>
                </c:pt>
                <c:pt idx="457">
                  <c:v>-4.2097701149425709E-2</c:v>
                </c:pt>
                <c:pt idx="458">
                  <c:v>-4.2097701149425709E-2</c:v>
                </c:pt>
                <c:pt idx="459">
                  <c:v>-4.2097701149425709E-2</c:v>
                </c:pt>
                <c:pt idx="460">
                  <c:v>-4.2097701149425709E-2</c:v>
                </c:pt>
                <c:pt idx="461">
                  <c:v>-4.2097701149425709E-2</c:v>
                </c:pt>
                <c:pt idx="462">
                  <c:v>-4.2097701149425709E-2</c:v>
                </c:pt>
                <c:pt idx="463">
                  <c:v>-4.2097701149425709E-2</c:v>
                </c:pt>
                <c:pt idx="464">
                  <c:v>-4.2097701149425709E-2</c:v>
                </c:pt>
                <c:pt idx="465">
                  <c:v>-4.2097701149425709E-2</c:v>
                </c:pt>
                <c:pt idx="466">
                  <c:v>-4.2097701149425709E-2</c:v>
                </c:pt>
                <c:pt idx="467">
                  <c:v>-4.2097701149425709E-2</c:v>
                </c:pt>
                <c:pt idx="468">
                  <c:v>-4.2097701149425709E-2</c:v>
                </c:pt>
                <c:pt idx="469">
                  <c:v>-4.2097701149425709E-2</c:v>
                </c:pt>
                <c:pt idx="470">
                  <c:v>-4.2097701149425709E-2</c:v>
                </c:pt>
                <c:pt idx="471">
                  <c:v>-4.2097701149425709E-2</c:v>
                </c:pt>
                <c:pt idx="472">
                  <c:v>-4.2097701149425709E-2</c:v>
                </c:pt>
                <c:pt idx="473">
                  <c:v>-4.2097701149425709E-2</c:v>
                </c:pt>
                <c:pt idx="474">
                  <c:v>-4.2097701149425709E-2</c:v>
                </c:pt>
                <c:pt idx="475">
                  <c:v>-4.2097701149425709E-2</c:v>
                </c:pt>
                <c:pt idx="476">
                  <c:v>-4.2097701149425709E-2</c:v>
                </c:pt>
                <c:pt idx="477">
                  <c:v>-4.2097701149425709E-2</c:v>
                </c:pt>
                <c:pt idx="478">
                  <c:v>-4.2097701149425709E-2</c:v>
                </c:pt>
                <c:pt idx="479">
                  <c:v>-4.2097701149425709E-2</c:v>
                </c:pt>
                <c:pt idx="480">
                  <c:v>-4.2097701149425709E-2</c:v>
                </c:pt>
                <c:pt idx="481">
                  <c:v>-4.2097701149425709E-2</c:v>
                </c:pt>
                <c:pt idx="482">
                  <c:v>-4.2097701149425709E-2</c:v>
                </c:pt>
                <c:pt idx="483">
                  <c:v>-4.2097701149425709E-2</c:v>
                </c:pt>
                <c:pt idx="484">
                  <c:v>-4.2097701149425709E-2</c:v>
                </c:pt>
                <c:pt idx="485">
                  <c:v>-4.2097701149425709E-2</c:v>
                </c:pt>
                <c:pt idx="486">
                  <c:v>-4.2097701149425709E-2</c:v>
                </c:pt>
                <c:pt idx="487">
                  <c:v>-4.2097701149425709E-2</c:v>
                </c:pt>
                <c:pt idx="488">
                  <c:v>-4.2097701149425709E-2</c:v>
                </c:pt>
                <c:pt idx="489">
                  <c:v>-4.2097701149425709E-2</c:v>
                </c:pt>
                <c:pt idx="490">
                  <c:v>-4.2097701149425709E-2</c:v>
                </c:pt>
                <c:pt idx="491">
                  <c:v>-4.2097701149425709E-2</c:v>
                </c:pt>
                <c:pt idx="492">
                  <c:v>-4.2097701149425709E-2</c:v>
                </c:pt>
                <c:pt idx="493">
                  <c:v>-4.2097701149425709E-2</c:v>
                </c:pt>
                <c:pt idx="494">
                  <c:v>-4.2097701149425709E-2</c:v>
                </c:pt>
                <c:pt idx="495">
                  <c:v>-4.2097701149425709E-2</c:v>
                </c:pt>
                <c:pt idx="496">
                  <c:v>-4.2097701149425709E-2</c:v>
                </c:pt>
                <c:pt idx="497">
                  <c:v>-4.2097701149425709E-2</c:v>
                </c:pt>
                <c:pt idx="498">
                  <c:v>-4.2097701149425709E-2</c:v>
                </c:pt>
                <c:pt idx="499">
                  <c:v>-4.2097701149425709E-2</c:v>
                </c:pt>
                <c:pt idx="500">
                  <c:v>-4.2097701149425709E-2</c:v>
                </c:pt>
                <c:pt idx="501">
                  <c:v>-4.2097701149425709E-2</c:v>
                </c:pt>
                <c:pt idx="502">
                  <c:v>-4.2097701149425709E-2</c:v>
                </c:pt>
                <c:pt idx="503">
                  <c:v>-4.2097701149425709E-2</c:v>
                </c:pt>
                <c:pt idx="504">
                  <c:v>-4.2097701149425709E-2</c:v>
                </c:pt>
                <c:pt idx="505">
                  <c:v>-4.2097701149425709E-2</c:v>
                </c:pt>
                <c:pt idx="506">
                  <c:v>-4.2097701149425709E-2</c:v>
                </c:pt>
                <c:pt idx="507">
                  <c:v>-4.2097701149425709E-2</c:v>
                </c:pt>
                <c:pt idx="508">
                  <c:v>-4.2097701149425709E-2</c:v>
                </c:pt>
                <c:pt idx="509">
                  <c:v>-4.2097701149425709E-2</c:v>
                </c:pt>
                <c:pt idx="510">
                  <c:v>-4.2097701149425709E-2</c:v>
                </c:pt>
                <c:pt idx="511">
                  <c:v>-4.2097701149425709E-2</c:v>
                </c:pt>
                <c:pt idx="512">
                  <c:v>-4.2097701149425709E-2</c:v>
                </c:pt>
                <c:pt idx="513">
                  <c:v>-4.2097701149425709E-2</c:v>
                </c:pt>
                <c:pt idx="514">
                  <c:v>-4.2097701149425709E-2</c:v>
                </c:pt>
                <c:pt idx="515">
                  <c:v>-4.2097701149425709E-2</c:v>
                </c:pt>
                <c:pt idx="516">
                  <c:v>-4.2097701149425709E-2</c:v>
                </c:pt>
                <c:pt idx="517">
                  <c:v>-4.2097701149425709E-2</c:v>
                </c:pt>
                <c:pt idx="518">
                  <c:v>-4.2097701149425709E-2</c:v>
                </c:pt>
                <c:pt idx="519">
                  <c:v>-4.2097701149425709E-2</c:v>
                </c:pt>
                <c:pt idx="520">
                  <c:v>-4.2097701149425709E-2</c:v>
                </c:pt>
                <c:pt idx="521">
                  <c:v>-4.2097701149425709E-2</c:v>
                </c:pt>
                <c:pt idx="522">
                  <c:v>-4.2097701149425709E-2</c:v>
                </c:pt>
                <c:pt idx="523">
                  <c:v>-4.2097701149425709E-2</c:v>
                </c:pt>
                <c:pt idx="524">
                  <c:v>-4.2097701149425709E-2</c:v>
                </c:pt>
                <c:pt idx="525">
                  <c:v>-4.2097701149425709E-2</c:v>
                </c:pt>
                <c:pt idx="526">
                  <c:v>-4.2097701149425709E-2</c:v>
                </c:pt>
                <c:pt idx="527">
                  <c:v>-4.2097701149425709E-2</c:v>
                </c:pt>
                <c:pt idx="528">
                  <c:v>-4.2097701149425709E-2</c:v>
                </c:pt>
                <c:pt idx="529">
                  <c:v>-4.2097701149425709E-2</c:v>
                </c:pt>
                <c:pt idx="530">
                  <c:v>-4.2097701149425709E-2</c:v>
                </c:pt>
                <c:pt idx="531">
                  <c:v>-4.2097701149425709E-2</c:v>
                </c:pt>
                <c:pt idx="532">
                  <c:v>-4.2097701149425709E-2</c:v>
                </c:pt>
                <c:pt idx="533">
                  <c:v>-4.2097701149425709E-2</c:v>
                </c:pt>
                <c:pt idx="534">
                  <c:v>-4.2097701149425709E-2</c:v>
                </c:pt>
                <c:pt idx="535">
                  <c:v>-4.2097701149425709E-2</c:v>
                </c:pt>
                <c:pt idx="536">
                  <c:v>-4.2097701149425709E-2</c:v>
                </c:pt>
                <c:pt idx="537">
                  <c:v>-4.2097701149425709E-2</c:v>
                </c:pt>
                <c:pt idx="538">
                  <c:v>-4.2097701149425709E-2</c:v>
                </c:pt>
                <c:pt idx="539">
                  <c:v>-4.2097701149425709E-2</c:v>
                </c:pt>
                <c:pt idx="540">
                  <c:v>-4.2097701149425709E-2</c:v>
                </c:pt>
                <c:pt idx="541">
                  <c:v>-4.2097701149425709E-2</c:v>
                </c:pt>
                <c:pt idx="542">
                  <c:v>-4.2097701149425709E-2</c:v>
                </c:pt>
                <c:pt idx="543">
                  <c:v>-4.2097701149425709E-2</c:v>
                </c:pt>
                <c:pt idx="544">
                  <c:v>-4.2097701149425709E-2</c:v>
                </c:pt>
                <c:pt idx="545">
                  <c:v>-4.2097701149425709E-2</c:v>
                </c:pt>
                <c:pt idx="546">
                  <c:v>-4.2097701149425709E-2</c:v>
                </c:pt>
                <c:pt idx="547">
                  <c:v>-4.2097701149425709E-2</c:v>
                </c:pt>
                <c:pt idx="548">
                  <c:v>-4.2097701149425709E-2</c:v>
                </c:pt>
                <c:pt idx="549">
                  <c:v>-4.2097701149425709E-2</c:v>
                </c:pt>
                <c:pt idx="550">
                  <c:v>-4.2097701149425709E-2</c:v>
                </c:pt>
                <c:pt idx="551">
                  <c:v>-4.2097701149425709E-2</c:v>
                </c:pt>
                <c:pt idx="552">
                  <c:v>-4.2097701149425709E-2</c:v>
                </c:pt>
                <c:pt idx="553">
                  <c:v>-4.2097701149425709E-2</c:v>
                </c:pt>
                <c:pt idx="554">
                  <c:v>-4.2097701149425709E-2</c:v>
                </c:pt>
                <c:pt idx="555">
                  <c:v>-4.2097701149425709E-2</c:v>
                </c:pt>
                <c:pt idx="556">
                  <c:v>-4.2097701149425709E-2</c:v>
                </c:pt>
                <c:pt idx="557">
                  <c:v>-4.2097701149425709E-2</c:v>
                </c:pt>
                <c:pt idx="558">
                  <c:v>-4.2097701149425709E-2</c:v>
                </c:pt>
                <c:pt idx="559">
                  <c:v>-4.2097701149425709E-2</c:v>
                </c:pt>
                <c:pt idx="560">
                  <c:v>-4.2097701149425709E-2</c:v>
                </c:pt>
                <c:pt idx="561">
                  <c:v>-4.2097701149425709E-2</c:v>
                </c:pt>
                <c:pt idx="562">
                  <c:v>-4.2097701149425709E-2</c:v>
                </c:pt>
                <c:pt idx="563">
                  <c:v>-4.2097701149425709E-2</c:v>
                </c:pt>
                <c:pt idx="564">
                  <c:v>-4.2097701149425709E-2</c:v>
                </c:pt>
                <c:pt idx="565">
                  <c:v>-4.2097701149425709E-2</c:v>
                </c:pt>
                <c:pt idx="566">
                  <c:v>-4.2097701149425709E-2</c:v>
                </c:pt>
                <c:pt idx="567">
                  <c:v>-4.2097701149425709E-2</c:v>
                </c:pt>
                <c:pt idx="568">
                  <c:v>-4.2097701149425709E-2</c:v>
                </c:pt>
                <c:pt idx="569">
                  <c:v>-4.2097701149425709E-2</c:v>
                </c:pt>
                <c:pt idx="570">
                  <c:v>-4.2097701149425709E-2</c:v>
                </c:pt>
                <c:pt idx="571">
                  <c:v>-4.2097701149425709E-2</c:v>
                </c:pt>
                <c:pt idx="572">
                  <c:v>-4.2097701149425709E-2</c:v>
                </c:pt>
                <c:pt idx="573">
                  <c:v>-4.2097701149425709E-2</c:v>
                </c:pt>
                <c:pt idx="574">
                  <c:v>-4.2097701149425709E-2</c:v>
                </c:pt>
                <c:pt idx="575">
                  <c:v>-4.2097701149425709E-2</c:v>
                </c:pt>
                <c:pt idx="576">
                  <c:v>-4.2097701149425709E-2</c:v>
                </c:pt>
                <c:pt idx="577">
                  <c:v>-4.2097701149425709E-2</c:v>
                </c:pt>
                <c:pt idx="578">
                  <c:v>-4.2097701149425709E-2</c:v>
                </c:pt>
                <c:pt idx="579">
                  <c:v>-4.2097701149425709E-2</c:v>
                </c:pt>
                <c:pt idx="580">
                  <c:v>-4.2097701149425709E-2</c:v>
                </c:pt>
                <c:pt idx="581">
                  <c:v>-4.2097701149425709E-2</c:v>
                </c:pt>
                <c:pt idx="582">
                  <c:v>-4.2097701149425709E-2</c:v>
                </c:pt>
                <c:pt idx="583">
                  <c:v>-4.2097701149425709E-2</c:v>
                </c:pt>
                <c:pt idx="584">
                  <c:v>-4.2097701149425709E-2</c:v>
                </c:pt>
                <c:pt idx="585">
                  <c:v>-4.2097701149425709E-2</c:v>
                </c:pt>
                <c:pt idx="586">
                  <c:v>-4.2097701149425709E-2</c:v>
                </c:pt>
                <c:pt idx="587">
                  <c:v>-4.2097701149425709E-2</c:v>
                </c:pt>
                <c:pt idx="588">
                  <c:v>-4.2097701149425709E-2</c:v>
                </c:pt>
                <c:pt idx="589">
                  <c:v>-4.2097701149425709E-2</c:v>
                </c:pt>
                <c:pt idx="590">
                  <c:v>-4.2097701149425709E-2</c:v>
                </c:pt>
                <c:pt idx="591">
                  <c:v>-4.2097701149425709E-2</c:v>
                </c:pt>
                <c:pt idx="592">
                  <c:v>-4.2097701149425709E-2</c:v>
                </c:pt>
                <c:pt idx="593">
                  <c:v>-4.2097701149425709E-2</c:v>
                </c:pt>
                <c:pt idx="594">
                  <c:v>-4.2097701149425709E-2</c:v>
                </c:pt>
                <c:pt idx="595">
                  <c:v>-4.2097701149425709E-2</c:v>
                </c:pt>
                <c:pt idx="596">
                  <c:v>-4.2097701149425709E-2</c:v>
                </c:pt>
                <c:pt idx="597">
                  <c:v>-4.2097701149425709E-2</c:v>
                </c:pt>
                <c:pt idx="598">
                  <c:v>-4.2097701149425709E-2</c:v>
                </c:pt>
                <c:pt idx="599">
                  <c:v>-4.2097701149425709E-2</c:v>
                </c:pt>
                <c:pt idx="600">
                  <c:v>-4.2097701149425709E-2</c:v>
                </c:pt>
                <c:pt idx="601">
                  <c:v>-4.2097701149425709E-2</c:v>
                </c:pt>
                <c:pt idx="602">
                  <c:v>-4.2097701149425709E-2</c:v>
                </c:pt>
                <c:pt idx="603">
                  <c:v>-4.2097701149425709E-2</c:v>
                </c:pt>
                <c:pt idx="604">
                  <c:v>-4.2097701149425709E-2</c:v>
                </c:pt>
                <c:pt idx="605">
                  <c:v>-4.2097701149425709E-2</c:v>
                </c:pt>
                <c:pt idx="606">
                  <c:v>-4.2097701149425709E-2</c:v>
                </c:pt>
                <c:pt idx="607">
                  <c:v>-4.2097701149425709E-2</c:v>
                </c:pt>
                <c:pt idx="608">
                  <c:v>-4.2097701149425709E-2</c:v>
                </c:pt>
                <c:pt idx="609">
                  <c:v>-4.2097701149425709E-2</c:v>
                </c:pt>
                <c:pt idx="610">
                  <c:v>-4.2097701149425709E-2</c:v>
                </c:pt>
                <c:pt idx="611">
                  <c:v>-4.2097701149425709E-2</c:v>
                </c:pt>
                <c:pt idx="612">
                  <c:v>-4.2097701149425709E-2</c:v>
                </c:pt>
                <c:pt idx="613">
                  <c:v>-4.2097701149425709E-2</c:v>
                </c:pt>
                <c:pt idx="614">
                  <c:v>-4.2097701149425709E-2</c:v>
                </c:pt>
                <c:pt idx="615">
                  <c:v>-4.2097701149425709E-2</c:v>
                </c:pt>
                <c:pt idx="616">
                  <c:v>-4.2097701149425709E-2</c:v>
                </c:pt>
                <c:pt idx="617">
                  <c:v>-4.2097701149425709E-2</c:v>
                </c:pt>
                <c:pt idx="618">
                  <c:v>-4.2097701149425709E-2</c:v>
                </c:pt>
                <c:pt idx="619">
                  <c:v>-4.2097701149425709E-2</c:v>
                </c:pt>
                <c:pt idx="620">
                  <c:v>-4.2097701149425709E-2</c:v>
                </c:pt>
                <c:pt idx="621">
                  <c:v>-4.2097701149425709E-2</c:v>
                </c:pt>
                <c:pt idx="622">
                  <c:v>-4.2097701149425709E-2</c:v>
                </c:pt>
                <c:pt idx="623">
                  <c:v>-4.2097701149425709E-2</c:v>
                </c:pt>
                <c:pt idx="624">
                  <c:v>-4.2097701149425709E-2</c:v>
                </c:pt>
                <c:pt idx="625">
                  <c:v>-4.2097701149425709E-2</c:v>
                </c:pt>
                <c:pt idx="626">
                  <c:v>-4.2097701149425709E-2</c:v>
                </c:pt>
                <c:pt idx="627">
                  <c:v>-4.2097701149425709E-2</c:v>
                </c:pt>
                <c:pt idx="628">
                  <c:v>-4.2097701149425709E-2</c:v>
                </c:pt>
                <c:pt idx="629">
                  <c:v>-4.2097701149425709E-2</c:v>
                </c:pt>
                <c:pt idx="630">
                  <c:v>-4.2097701149425709E-2</c:v>
                </c:pt>
                <c:pt idx="631">
                  <c:v>-4.2097701149425709E-2</c:v>
                </c:pt>
                <c:pt idx="632">
                  <c:v>-4.2097701149425709E-2</c:v>
                </c:pt>
                <c:pt idx="633">
                  <c:v>-4.2097701149425709E-2</c:v>
                </c:pt>
                <c:pt idx="634">
                  <c:v>-4.2097701149425709E-2</c:v>
                </c:pt>
                <c:pt idx="635">
                  <c:v>-4.2097701149425709E-2</c:v>
                </c:pt>
                <c:pt idx="636">
                  <c:v>-4.2097701149425709E-2</c:v>
                </c:pt>
                <c:pt idx="637">
                  <c:v>-4.2097701149425709E-2</c:v>
                </c:pt>
                <c:pt idx="638">
                  <c:v>-4.2097701149425709E-2</c:v>
                </c:pt>
                <c:pt idx="639">
                  <c:v>-4.2097701149425709E-2</c:v>
                </c:pt>
                <c:pt idx="640">
                  <c:v>-4.2097701149425709E-2</c:v>
                </c:pt>
                <c:pt idx="641">
                  <c:v>-4.2097701149425709E-2</c:v>
                </c:pt>
                <c:pt idx="642">
                  <c:v>-4.2097701149425709E-2</c:v>
                </c:pt>
                <c:pt idx="643">
                  <c:v>-4.2097701149425709E-2</c:v>
                </c:pt>
                <c:pt idx="644">
                  <c:v>-4.2097701149425709E-2</c:v>
                </c:pt>
                <c:pt idx="645">
                  <c:v>-4.2097701149425709E-2</c:v>
                </c:pt>
                <c:pt idx="646">
                  <c:v>-4.2097701149425709E-2</c:v>
                </c:pt>
                <c:pt idx="647">
                  <c:v>-4.2097701149425709E-2</c:v>
                </c:pt>
                <c:pt idx="648">
                  <c:v>-4.2097701149425709E-2</c:v>
                </c:pt>
                <c:pt idx="649">
                  <c:v>-4.2097701149425709E-2</c:v>
                </c:pt>
                <c:pt idx="650">
                  <c:v>-4.2097701149425709E-2</c:v>
                </c:pt>
                <c:pt idx="651">
                  <c:v>-4.2097701149425709E-2</c:v>
                </c:pt>
                <c:pt idx="652">
                  <c:v>-4.2097701149425709E-2</c:v>
                </c:pt>
                <c:pt idx="653">
                  <c:v>-4.2097701149425709E-2</c:v>
                </c:pt>
                <c:pt idx="654">
                  <c:v>-4.2097701149425709E-2</c:v>
                </c:pt>
                <c:pt idx="655">
                  <c:v>-4.2097701149425709E-2</c:v>
                </c:pt>
                <c:pt idx="656">
                  <c:v>-4.2097701149425709E-2</c:v>
                </c:pt>
                <c:pt idx="657">
                  <c:v>-4.2097701149425709E-2</c:v>
                </c:pt>
                <c:pt idx="658">
                  <c:v>-4.2097701149425709E-2</c:v>
                </c:pt>
                <c:pt idx="659">
                  <c:v>-4.2097701149425709E-2</c:v>
                </c:pt>
                <c:pt idx="660">
                  <c:v>-4.2097701149425709E-2</c:v>
                </c:pt>
                <c:pt idx="661">
                  <c:v>-4.2097701149425709E-2</c:v>
                </c:pt>
                <c:pt idx="662">
                  <c:v>-4.2097701149425709E-2</c:v>
                </c:pt>
                <c:pt idx="663">
                  <c:v>-4.2097701149425709E-2</c:v>
                </c:pt>
                <c:pt idx="664">
                  <c:v>-4.2097701149425709E-2</c:v>
                </c:pt>
                <c:pt idx="665">
                  <c:v>-4.2097701149425709E-2</c:v>
                </c:pt>
                <c:pt idx="666">
                  <c:v>-4.2097701149425709E-2</c:v>
                </c:pt>
                <c:pt idx="667">
                  <c:v>-4.2097701149425709E-2</c:v>
                </c:pt>
                <c:pt idx="668">
                  <c:v>-4.2097701149425709E-2</c:v>
                </c:pt>
                <c:pt idx="669">
                  <c:v>-4.2097701149425709E-2</c:v>
                </c:pt>
                <c:pt idx="670">
                  <c:v>-4.2097701149425709E-2</c:v>
                </c:pt>
                <c:pt idx="671">
                  <c:v>-4.2097701149425709E-2</c:v>
                </c:pt>
                <c:pt idx="672">
                  <c:v>-4.2097701149425709E-2</c:v>
                </c:pt>
                <c:pt idx="673">
                  <c:v>-4.2097701149425709E-2</c:v>
                </c:pt>
                <c:pt idx="674">
                  <c:v>-4.2097701149425709E-2</c:v>
                </c:pt>
                <c:pt idx="675">
                  <c:v>-4.2097701149425709E-2</c:v>
                </c:pt>
                <c:pt idx="676">
                  <c:v>-4.2097701149425709E-2</c:v>
                </c:pt>
                <c:pt idx="677">
                  <c:v>-4.2097701149425709E-2</c:v>
                </c:pt>
                <c:pt idx="678">
                  <c:v>-4.2097701149425709E-2</c:v>
                </c:pt>
                <c:pt idx="679">
                  <c:v>-4.2097701149425709E-2</c:v>
                </c:pt>
                <c:pt idx="680">
                  <c:v>-4.2097701149425709E-2</c:v>
                </c:pt>
                <c:pt idx="681">
                  <c:v>-4.2097701149425709E-2</c:v>
                </c:pt>
                <c:pt idx="682">
                  <c:v>-4.2097701149425709E-2</c:v>
                </c:pt>
                <c:pt idx="683">
                  <c:v>-4.2097701149425709E-2</c:v>
                </c:pt>
                <c:pt idx="684">
                  <c:v>-4.2097701149425709E-2</c:v>
                </c:pt>
                <c:pt idx="685">
                  <c:v>-4.2097701149425709E-2</c:v>
                </c:pt>
                <c:pt idx="686">
                  <c:v>-4.2097701149425709E-2</c:v>
                </c:pt>
                <c:pt idx="687">
                  <c:v>-4.2097701149425709E-2</c:v>
                </c:pt>
                <c:pt idx="688">
                  <c:v>-4.2097701149425709E-2</c:v>
                </c:pt>
                <c:pt idx="689">
                  <c:v>-4.2097701149425709E-2</c:v>
                </c:pt>
                <c:pt idx="690">
                  <c:v>-4.2097701149425709E-2</c:v>
                </c:pt>
                <c:pt idx="691">
                  <c:v>-4.2097701149425709E-2</c:v>
                </c:pt>
                <c:pt idx="692">
                  <c:v>-4.2097701149425709E-2</c:v>
                </c:pt>
                <c:pt idx="693">
                  <c:v>-4.2097701149425709E-2</c:v>
                </c:pt>
                <c:pt idx="694">
                  <c:v>-4.2097701149425709E-2</c:v>
                </c:pt>
                <c:pt idx="695">
                  <c:v>-4.2097701149425709E-2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E8E-42CE-B0C7-FC28410AC1E4}"/>
            </c:ext>
          </c:extLst>
        </c:ser>
        <c:ser>
          <c:idx val="4"/>
          <c:order val="5"/>
          <c:tx>
            <c:v>MLWS</c:v>
          </c:tx>
          <c:marker>
            <c:symbol val="none"/>
          </c:marker>
          <c:cat>
            <c:numRef>
              <c:f>'HASIL PASUT'!$AB$2:$AB$697</c:f>
              <c:numCache>
                <c:formatCode>m/d/yyyy</c:formatCode>
                <c:ptCount val="696"/>
                <c:pt idx="0">
                  <c:v>45658</c:v>
                </c:pt>
                <c:pt idx="1">
                  <c:v>45658</c:v>
                </c:pt>
                <c:pt idx="2">
                  <c:v>45658</c:v>
                </c:pt>
                <c:pt idx="3">
                  <c:v>45658</c:v>
                </c:pt>
                <c:pt idx="4">
                  <c:v>45658</c:v>
                </c:pt>
                <c:pt idx="5">
                  <c:v>45658</c:v>
                </c:pt>
                <c:pt idx="6">
                  <c:v>45658</c:v>
                </c:pt>
                <c:pt idx="7">
                  <c:v>45658</c:v>
                </c:pt>
                <c:pt idx="8">
                  <c:v>45658</c:v>
                </c:pt>
                <c:pt idx="9">
                  <c:v>45658</c:v>
                </c:pt>
                <c:pt idx="10">
                  <c:v>45658</c:v>
                </c:pt>
                <c:pt idx="11">
                  <c:v>45658</c:v>
                </c:pt>
                <c:pt idx="12">
                  <c:v>45658</c:v>
                </c:pt>
                <c:pt idx="13">
                  <c:v>45658</c:v>
                </c:pt>
                <c:pt idx="14">
                  <c:v>45658</c:v>
                </c:pt>
                <c:pt idx="15">
                  <c:v>45658</c:v>
                </c:pt>
                <c:pt idx="16">
                  <c:v>45658</c:v>
                </c:pt>
                <c:pt idx="17">
                  <c:v>45658</c:v>
                </c:pt>
                <c:pt idx="18">
                  <c:v>45658</c:v>
                </c:pt>
                <c:pt idx="19">
                  <c:v>45658</c:v>
                </c:pt>
                <c:pt idx="20">
                  <c:v>45658</c:v>
                </c:pt>
                <c:pt idx="21">
                  <c:v>45658</c:v>
                </c:pt>
                <c:pt idx="22">
                  <c:v>45658</c:v>
                </c:pt>
                <c:pt idx="23">
                  <c:v>45658</c:v>
                </c:pt>
                <c:pt idx="24">
                  <c:v>45659</c:v>
                </c:pt>
                <c:pt idx="25">
                  <c:v>45659</c:v>
                </c:pt>
                <c:pt idx="26">
                  <c:v>45659</c:v>
                </c:pt>
                <c:pt idx="27">
                  <c:v>45659</c:v>
                </c:pt>
                <c:pt idx="28">
                  <c:v>45659</c:v>
                </c:pt>
                <c:pt idx="29">
                  <c:v>45659</c:v>
                </c:pt>
                <c:pt idx="30">
                  <c:v>45659</c:v>
                </c:pt>
                <c:pt idx="31">
                  <c:v>45659</c:v>
                </c:pt>
                <c:pt idx="32">
                  <c:v>45659</c:v>
                </c:pt>
                <c:pt idx="33">
                  <c:v>45659</c:v>
                </c:pt>
                <c:pt idx="34">
                  <c:v>45659</c:v>
                </c:pt>
                <c:pt idx="35">
                  <c:v>45659</c:v>
                </c:pt>
                <c:pt idx="36">
                  <c:v>45659</c:v>
                </c:pt>
                <c:pt idx="37">
                  <c:v>45659</c:v>
                </c:pt>
                <c:pt idx="38">
                  <c:v>45659</c:v>
                </c:pt>
                <c:pt idx="39">
                  <c:v>45659</c:v>
                </c:pt>
                <c:pt idx="40">
                  <c:v>45659</c:v>
                </c:pt>
                <c:pt idx="41">
                  <c:v>45659</c:v>
                </c:pt>
                <c:pt idx="42">
                  <c:v>45659</c:v>
                </c:pt>
                <c:pt idx="43">
                  <c:v>45659</c:v>
                </c:pt>
                <c:pt idx="44">
                  <c:v>45659</c:v>
                </c:pt>
                <c:pt idx="45">
                  <c:v>45659</c:v>
                </c:pt>
                <c:pt idx="46">
                  <c:v>45659</c:v>
                </c:pt>
                <c:pt idx="47">
                  <c:v>45659</c:v>
                </c:pt>
                <c:pt idx="48">
                  <c:v>45660</c:v>
                </c:pt>
                <c:pt idx="49">
                  <c:v>45660</c:v>
                </c:pt>
                <c:pt idx="50">
                  <c:v>45660</c:v>
                </c:pt>
                <c:pt idx="51">
                  <c:v>45660</c:v>
                </c:pt>
                <c:pt idx="52">
                  <c:v>45660</c:v>
                </c:pt>
                <c:pt idx="53">
                  <c:v>45660</c:v>
                </c:pt>
                <c:pt idx="54">
                  <c:v>45660</c:v>
                </c:pt>
                <c:pt idx="55">
                  <c:v>45660</c:v>
                </c:pt>
                <c:pt idx="56">
                  <c:v>45660</c:v>
                </c:pt>
                <c:pt idx="57">
                  <c:v>45660</c:v>
                </c:pt>
                <c:pt idx="58">
                  <c:v>45660</c:v>
                </c:pt>
                <c:pt idx="59">
                  <c:v>45660</c:v>
                </c:pt>
                <c:pt idx="60">
                  <c:v>45660</c:v>
                </c:pt>
                <c:pt idx="61">
                  <c:v>45660</c:v>
                </c:pt>
                <c:pt idx="62">
                  <c:v>45660</c:v>
                </c:pt>
                <c:pt idx="63">
                  <c:v>45660</c:v>
                </c:pt>
                <c:pt idx="64">
                  <c:v>45660</c:v>
                </c:pt>
                <c:pt idx="65">
                  <c:v>45660</c:v>
                </c:pt>
                <c:pt idx="66">
                  <c:v>45660</c:v>
                </c:pt>
                <c:pt idx="67">
                  <c:v>45660</c:v>
                </c:pt>
                <c:pt idx="68">
                  <c:v>45660</c:v>
                </c:pt>
                <c:pt idx="69">
                  <c:v>45660</c:v>
                </c:pt>
                <c:pt idx="70">
                  <c:v>45660</c:v>
                </c:pt>
                <c:pt idx="71">
                  <c:v>45660</c:v>
                </c:pt>
                <c:pt idx="72">
                  <c:v>45661</c:v>
                </c:pt>
                <c:pt idx="73">
                  <c:v>45661</c:v>
                </c:pt>
                <c:pt idx="74">
                  <c:v>45661</c:v>
                </c:pt>
                <c:pt idx="75">
                  <c:v>45661</c:v>
                </c:pt>
                <c:pt idx="76">
                  <c:v>45661</c:v>
                </c:pt>
                <c:pt idx="77">
                  <c:v>45661</c:v>
                </c:pt>
                <c:pt idx="78">
                  <c:v>45661</c:v>
                </c:pt>
                <c:pt idx="79">
                  <c:v>45661</c:v>
                </c:pt>
                <c:pt idx="80">
                  <c:v>45661</c:v>
                </c:pt>
                <c:pt idx="81">
                  <c:v>45661</c:v>
                </c:pt>
                <c:pt idx="82">
                  <c:v>45661</c:v>
                </c:pt>
                <c:pt idx="83">
                  <c:v>45661</c:v>
                </c:pt>
                <c:pt idx="84">
                  <c:v>45661</c:v>
                </c:pt>
                <c:pt idx="85">
                  <c:v>45661</c:v>
                </c:pt>
                <c:pt idx="86">
                  <c:v>45661</c:v>
                </c:pt>
                <c:pt idx="87">
                  <c:v>45661</c:v>
                </c:pt>
                <c:pt idx="88">
                  <c:v>45661</c:v>
                </c:pt>
                <c:pt idx="89">
                  <c:v>45661</c:v>
                </c:pt>
                <c:pt idx="90">
                  <c:v>45661</c:v>
                </c:pt>
                <c:pt idx="91">
                  <c:v>45661</c:v>
                </c:pt>
                <c:pt idx="92">
                  <c:v>45661</c:v>
                </c:pt>
                <c:pt idx="93">
                  <c:v>45661</c:v>
                </c:pt>
                <c:pt idx="94">
                  <c:v>45661</c:v>
                </c:pt>
                <c:pt idx="95">
                  <c:v>45661</c:v>
                </c:pt>
                <c:pt idx="96">
                  <c:v>45662</c:v>
                </c:pt>
                <c:pt idx="97">
                  <c:v>45662</c:v>
                </c:pt>
                <c:pt idx="98">
                  <c:v>45662</c:v>
                </c:pt>
                <c:pt idx="99">
                  <c:v>45662</c:v>
                </c:pt>
                <c:pt idx="100">
                  <c:v>45662</c:v>
                </c:pt>
                <c:pt idx="101">
                  <c:v>45662</c:v>
                </c:pt>
                <c:pt idx="102">
                  <c:v>45662</c:v>
                </c:pt>
                <c:pt idx="103">
                  <c:v>45662</c:v>
                </c:pt>
                <c:pt idx="104">
                  <c:v>45662</c:v>
                </c:pt>
                <c:pt idx="105">
                  <c:v>45662</c:v>
                </c:pt>
                <c:pt idx="106">
                  <c:v>45662</c:v>
                </c:pt>
                <c:pt idx="107">
                  <c:v>45662</c:v>
                </c:pt>
                <c:pt idx="108">
                  <c:v>45662</c:v>
                </c:pt>
                <c:pt idx="109">
                  <c:v>45662</c:v>
                </c:pt>
                <c:pt idx="110">
                  <c:v>45662</c:v>
                </c:pt>
                <c:pt idx="111">
                  <c:v>45662</c:v>
                </c:pt>
                <c:pt idx="112">
                  <c:v>45662</c:v>
                </c:pt>
                <c:pt idx="113">
                  <c:v>45662</c:v>
                </c:pt>
                <c:pt idx="114">
                  <c:v>45662</c:v>
                </c:pt>
                <c:pt idx="115">
                  <c:v>45662</c:v>
                </c:pt>
                <c:pt idx="116">
                  <c:v>45662</c:v>
                </c:pt>
                <c:pt idx="117">
                  <c:v>45662</c:v>
                </c:pt>
                <c:pt idx="118">
                  <c:v>45662</c:v>
                </c:pt>
                <c:pt idx="119">
                  <c:v>45662</c:v>
                </c:pt>
                <c:pt idx="120">
                  <c:v>45663</c:v>
                </c:pt>
                <c:pt idx="121">
                  <c:v>45663</c:v>
                </c:pt>
                <c:pt idx="122">
                  <c:v>45663</c:v>
                </c:pt>
                <c:pt idx="123">
                  <c:v>45663</c:v>
                </c:pt>
                <c:pt idx="124">
                  <c:v>45663</c:v>
                </c:pt>
                <c:pt idx="125">
                  <c:v>45663</c:v>
                </c:pt>
                <c:pt idx="126">
                  <c:v>45663</c:v>
                </c:pt>
                <c:pt idx="127">
                  <c:v>45663</c:v>
                </c:pt>
                <c:pt idx="128">
                  <c:v>45663</c:v>
                </c:pt>
                <c:pt idx="129">
                  <c:v>45663</c:v>
                </c:pt>
                <c:pt idx="130">
                  <c:v>45663</c:v>
                </c:pt>
                <c:pt idx="131">
                  <c:v>45663</c:v>
                </c:pt>
                <c:pt idx="132">
                  <c:v>45663</c:v>
                </c:pt>
                <c:pt idx="133">
                  <c:v>45663</c:v>
                </c:pt>
                <c:pt idx="134">
                  <c:v>45663</c:v>
                </c:pt>
                <c:pt idx="135">
                  <c:v>45663</c:v>
                </c:pt>
                <c:pt idx="136">
                  <c:v>45663</c:v>
                </c:pt>
                <c:pt idx="137">
                  <c:v>45663</c:v>
                </c:pt>
                <c:pt idx="138">
                  <c:v>45663</c:v>
                </c:pt>
                <c:pt idx="139">
                  <c:v>45663</c:v>
                </c:pt>
                <c:pt idx="140">
                  <c:v>45663</c:v>
                </c:pt>
                <c:pt idx="141">
                  <c:v>45663</c:v>
                </c:pt>
                <c:pt idx="142">
                  <c:v>45663</c:v>
                </c:pt>
                <c:pt idx="143">
                  <c:v>45663</c:v>
                </c:pt>
                <c:pt idx="144">
                  <c:v>45664</c:v>
                </c:pt>
                <c:pt idx="145">
                  <c:v>45664</c:v>
                </c:pt>
                <c:pt idx="146">
                  <c:v>45664</c:v>
                </c:pt>
                <c:pt idx="147">
                  <c:v>45664</c:v>
                </c:pt>
                <c:pt idx="148">
                  <c:v>45664</c:v>
                </c:pt>
                <c:pt idx="149">
                  <c:v>45664</c:v>
                </c:pt>
                <c:pt idx="150">
                  <c:v>45664</c:v>
                </c:pt>
                <c:pt idx="151">
                  <c:v>45664</c:v>
                </c:pt>
                <c:pt idx="152">
                  <c:v>45664</c:v>
                </c:pt>
                <c:pt idx="153">
                  <c:v>45664</c:v>
                </c:pt>
                <c:pt idx="154">
                  <c:v>45664</c:v>
                </c:pt>
                <c:pt idx="155">
                  <c:v>45664</c:v>
                </c:pt>
                <c:pt idx="156">
                  <c:v>45664</c:v>
                </c:pt>
                <c:pt idx="157">
                  <c:v>45664</c:v>
                </c:pt>
                <c:pt idx="158">
                  <c:v>45664</c:v>
                </c:pt>
                <c:pt idx="159">
                  <c:v>45664</c:v>
                </c:pt>
                <c:pt idx="160">
                  <c:v>45664</c:v>
                </c:pt>
                <c:pt idx="161">
                  <c:v>45664</c:v>
                </c:pt>
                <c:pt idx="162">
                  <c:v>45664</c:v>
                </c:pt>
                <c:pt idx="163">
                  <c:v>45664</c:v>
                </c:pt>
                <c:pt idx="164">
                  <c:v>45664</c:v>
                </c:pt>
                <c:pt idx="165">
                  <c:v>45664</c:v>
                </c:pt>
                <c:pt idx="166">
                  <c:v>45664</c:v>
                </c:pt>
                <c:pt idx="167">
                  <c:v>45664</c:v>
                </c:pt>
                <c:pt idx="168">
                  <c:v>45665</c:v>
                </c:pt>
                <c:pt idx="169">
                  <c:v>45665</c:v>
                </c:pt>
                <c:pt idx="170">
                  <c:v>45665</c:v>
                </c:pt>
                <c:pt idx="171">
                  <c:v>45665</c:v>
                </c:pt>
                <c:pt idx="172">
                  <c:v>45665</c:v>
                </c:pt>
                <c:pt idx="173">
                  <c:v>45665</c:v>
                </c:pt>
                <c:pt idx="174">
                  <c:v>45665</c:v>
                </c:pt>
                <c:pt idx="175">
                  <c:v>45665</c:v>
                </c:pt>
                <c:pt idx="176">
                  <c:v>45665</c:v>
                </c:pt>
                <c:pt idx="177">
                  <c:v>45665</c:v>
                </c:pt>
                <c:pt idx="178">
                  <c:v>45665</c:v>
                </c:pt>
                <c:pt idx="179">
                  <c:v>45665</c:v>
                </c:pt>
                <c:pt idx="180">
                  <c:v>45665</c:v>
                </c:pt>
                <c:pt idx="181">
                  <c:v>45665</c:v>
                </c:pt>
                <c:pt idx="182">
                  <c:v>45665</c:v>
                </c:pt>
                <c:pt idx="183">
                  <c:v>45665</c:v>
                </c:pt>
                <c:pt idx="184">
                  <c:v>45665</c:v>
                </c:pt>
                <c:pt idx="185">
                  <c:v>45665</c:v>
                </c:pt>
                <c:pt idx="186">
                  <c:v>45665</c:v>
                </c:pt>
                <c:pt idx="187">
                  <c:v>45665</c:v>
                </c:pt>
                <c:pt idx="188">
                  <c:v>45665</c:v>
                </c:pt>
                <c:pt idx="189">
                  <c:v>45665</c:v>
                </c:pt>
                <c:pt idx="190">
                  <c:v>45665</c:v>
                </c:pt>
                <c:pt idx="191">
                  <c:v>45665</c:v>
                </c:pt>
                <c:pt idx="192">
                  <c:v>45666</c:v>
                </c:pt>
                <c:pt idx="193">
                  <c:v>45666</c:v>
                </c:pt>
                <c:pt idx="194">
                  <c:v>45666</c:v>
                </c:pt>
                <c:pt idx="195">
                  <c:v>45666</c:v>
                </c:pt>
                <c:pt idx="196">
                  <c:v>45666</c:v>
                </c:pt>
                <c:pt idx="197">
                  <c:v>45666</c:v>
                </c:pt>
                <c:pt idx="198">
                  <c:v>45666</c:v>
                </c:pt>
                <c:pt idx="199">
                  <c:v>45666</c:v>
                </c:pt>
                <c:pt idx="200">
                  <c:v>45666</c:v>
                </c:pt>
                <c:pt idx="201">
                  <c:v>45666</c:v>
                </c:pt>
                <c:pt idx="202">
                  <c:v>45666</c:v>
                </c:pt>
                <c:pt idx="203">
                  <c:v>45666</c:v>
                </c:pt>
                <c:pt idx="204">
                  <c:v>45666</c:v>
                </c:pt>
                <c:pt idx="205">
                  <c:v>45666</c:v>
                </c:pt>
                <c:pt idx="206">
                  <c:v>45666</c:v>
                </c:pt>
                <c:pt idx="207">
                  <c:v>45666</c:v>
                </c:pt>
                <c:pt idx="208">
                  <c:v>45666</c:v>
                </c:pt>
                <c:pt idx="209">
                  <c:v>45666</c:v>
                </c:pt>
                <c:pt idx="210">
                  <c:v>45666</c:v>
                </c:pt>
                <c:pt idx="211">
                  <c:v>45666</c:v>
                </c:pt>
                <c:pt idx="212">
                  <c:v>45666</c:v>
                </c:pt>
                <c:pt idx="213">
                  <c:v>45666</c:v>
                </c:pt>
                <c:pt idx="214">
                  <c:v>45666</c:v>
                </c:pt>
                <c:pt idx="215">
                  <c:v>45666</c:v>
                </c:pt>
                <c:pt idx="216">
                  <c:v>45667</c:v>
                </c:pt>
                <c:pt idx="217">
                  <c:v>45667</c:v>
                </c:pt>
                <c:pt idx="218">
                  <c:v>45667</c:v>
                </c:pt>
                <c:pt idx="219">
                  <c:v>45667</c:v>
                </c:pt>
                <c:pt idx="220">
                  <c:v>45667</c:v>
                </c:pt>
                <c:pt idx="221">
                  <c:v>45667</c:v>
                </c:pt>
                <c:pt idx="222">
                  <c:v>45667</c:v>
                </c:pt>
                <c:pt idx="223">
                  <c:v>45667</c:v>
                </c:pt>
                <c:pt idx="224">
                  <c:v>45667</c:v>
                </c:pt>
                <c:pt idx="225">
                  <c:v>45667</c:v>
                </c:pt>
                <c:pt idx="226">
                  <c:v>45667</c:v>
                </c:pt>
                <c:pt idx="227">
                  <c:v>45667</c:v>
                </c:pt>
                <c:pt idx="228">
                  <c:v>45667</c:v>
                </c:pt>
                <c:pt idx="229">
                  <c:v>45667</c:v>
                </c:pt>
                <c:pt idx="230">
                  <c:v>45667</c:v>
                </c:pt>
                <c:pt idx="231">
                  <c:v>45667</c:v>
                </c:pt>
                <c:pt idx="232">
                  <c:v>45667</c:v>
                </c:pt>
                <c:pt idx="233">
                  <c:v>45667</c:v>
                </c:pt>
                <c:pt idx="234">
                  <c:v>45667</c:v>
                </c:pt>
                <c:pt idx="235">
                  <c:v>45667</c:v>
                </c:pt>
                <c:pt idx="236">
                  <c:v>45667</c:v>
                </c:pt>
                <c:pt idx="237">
                  <c:v>45667</c:v>
                </c:pt>
                <c:pt idx="238">
                  <c:v>45667</c:v>
                </c:pt>
                <c:pt idx="239">
                  <c:v>45667</c:v>
                </c:pt>
                <c:pt idx="240">
                  <c:v>45668</c:v>
                </c:pt>
                <c:pt idx="241">
                  <c:v>45668</c:v>
                </c:pt>
                <c:pt idx="242">
                  <c:v>45668</c:v>
                </c:pt>
                <c:pt idx="243">
                  <c:v>45668</c:v>
                </c:pt>
                <c:pt idx="244">
                  <c:v>45668</c:v>
                </c:pt>
                <c:pt idx="245">
                  <c:v>45668</c:v>
                </c:pt>
                <c:pt idx="246">
                  <c:v>45668</c:v>
                </c:pt>
                <c:pt idx="247">
                  <c:v>45668</c:v>
                </c:pt>
                <c:pt idx="248">
                  <c:v>45668</c:v>
                </c:pt>
                <c:pt idx="249">
                  <c:v>45668</c:v>
                </c:pt>
                <c:pt idx="250">
                  <c:v>45668</c:v>
                </c:pt>
                <c:pt idx="251">
                  <c:v>45668</c:v>
                </c:pt>
                <c:pt idx="252">
                  <c:v>45668</c:v>
                </c:pt>
                <c:pt idx="253">
                  <c:v>45668</c:v>
                </c:pt>
                <c:pt idx="254">
                  <c:v>45668</c:v>
                </c:pt>
                <c:pt idx="255">
                  <c:v>45668</c:v>
                </c:pt>
                <c:pt idx="256">
                  <c:v>45668</c:v>
                </c:pt>
                <c:pt idx="257">
                  <c:v>45668</c:v>
                </c:pt>
                <c:pt idx="258">
                  <c:v>45668</c:v>
                </c:pt>
                <c:pt idx="259">
                  <c:v>45668</c:v>
                </c:pt>
                <c:pt idx="260">
                  <c:v>45668</c:v>
                </c:pt>
                <c:pt idx="261">
                  <c:v>45668</c:v>
                </c:pt>
                <c:pt idx="262">
                  <c:v>45668</c:v>
                </c:pt>
                <c:pt idx="263">
                  <c:v>45668</c:v>
                </c:pt>
                <c:pt idx="264">
                  <c:v>45669</c:v>
                </c:pt>
                <c:pt idx="265">
                  <c:v>45669</c:v>
                </c:pt>
                <c:pt idx="266">
                  <c:v>45669</c:v>
                </c:pt>
                <c:pt idx="267">
                  <c:v>45669</c:v>
                </c:pt>
                <c:pt idx="268">
                  <c:v>45669</c:v>
                </c:pt>
                <c:pt idx="269">
                  <c:v>45669</c:v>
                </c:pt>
                <c:pt idx="270">
                  <c:v>45669</c:v>
                </c:pt>
                <c:pt idx="271">
                  <c:v>45669</c:v>
                </c:pt>
                <c:pt idx="272">
                  <c:v>45669</c:v>
                </c:pt>
                <c:pt idx="273">
                  <c:v>45669</c:v>
                </c:pt>
                <c:pt idx="274">
                  <c:v>45669</c:v>
                </c:pt>
                <c:pt idx="275">
                  <c:v>45669</c:v>
                </c:pt>
                <c:pt idx="276">
                  <c:v>45669</c:v>
                </c:pt>
                <c:pt idx="277">
                  <c:v>45669</c:v>
                </c:pt>
                <c:pt idx="278">
                  <c:v>45669</c:v>
                </c:pt>
                <c:pt idx="279">
                  <c:v>45669</c:v>
                </c:pt>
                <c:pt idx="280">
                  <c:v>45669</c:v>
                </c:pt>
                <c:pt idx="281">
                  <c:v>45669</c:v>
                </c:pt>
                <c:pt idx="282">
                  <c:v>45669</c:v>
                </c:pt>
                <c:pt idx="283">
                  <c:v>45669</c:v>
                </c:pt>
                <c:pt idx="284">
                  <c:v>45669</c:v>
                </c:pt>
                <c:pt idx="285">
                  <c:v>45669</c:v>
                </c:pt>
                <c:pt idx="286">
                  <c:v>45669</c:v>
                </c:pt>
                <c:pt idx="287">
                  <c:v>45669</c:v>
                </c:pt>
                <c:pt idx="288">
                  <c:v>45670</c:v>
                </c:pt>
                <c:pt idx="289">
                  <c:v>45670</c:v>
                </c:pt>
                <c:pt idx="290">
                  <c:v>45670</c:v>
                </c:pt>
                <c:pt idx="291">
                  <c:v>45670</c:v>
                </c:pt>
                <c:pt idx="292">
                  <c:v>45670</c:v>
                </c:pt>
                <c:pt idx="293">
                  <c:v>45670</c:v>
                </c:pt>
                <c:pt idx="294">
                  <c:v>45670</c:v>
                </c:pt>
                <c:pt idx="295">
                  <c:v>45670</c:v>
                </c:pt>
                <c:pt idx="296">
                  <c:v>45670</c:v>
                </c:pt>
                <c:pt idx="297">
                  <c:v>45670</c:v>
                </c:pt>
                <c:pt idx="298">
                  <c:v>45670</c:v>
                </c:pt>
                <c:pt idx="299">
                  <c:v>45670</c:v>
                </c:pt>
                <c:pt idx="300">
                  <c:v>45670</c:v>
                </c:pt>
                <c:pt idx="301">
                  <c:v>45670</c:v>
                </c:pt>
                <c:pt idx="302">
                  <c:v>45670</c:v>
                </c:pt>
                <c:pt idx="303">
                  <c:v>45670</c:v>
                </c:pt>
                <c:pt idx="304">
                  <c:v>45670</c:v>
                </c:pt>
                <c:pt idx="305">
                  <c:v>45670</c:v>
                </c:pt>
                <c:pt idx="306">
                  <c:v>45670</c:v>
                </c:pt>
                <c:pt idx="307">
                  <c:v>45670</c:v>
                </c:pt>
                <c:pt idx="308">
                  <c:v>45670</c:v>
                </c:pt>
                <c:pt idx="309">
                  <c:v>45670</c:v>
                </c:pt>
                <c:pt idx="310">
                  <c:v>45670</c:v>
                </c:pt>
                <c:pt idx="311">
                  <c:v>45670</c:v>
                </c:pt>
                <c:pt idx="312">
                  <c:v>45671</c:v>
                </c:pt>
                <c:pt idx="313">
                  <c:v>45671</c:v>
                </c:pt>
                <c:pt idx="314">
                  <c:v>45671</c:v>
                </c:pt>
                <c:pt idx="315">
                  <c:v>45671</c:v>
                </c:pt>
                <c:pt idx="316">
                  <c:v>45671</c:v>
                </c:pt>
                <c:pt idx="317">
                  <c:v>45671</c:v>
                </c:pt>
                <c:pt idx="318">
                  <c:v>45671</c:v>
                </c:pt>
                <c:pt idx="319">
                  <c:v>45671</c:v>
                </c:pt>
                <c:pt idx="320">
                  <c:v>45671</c:v>
                </c:pt>
                <c:pt idx="321">
                  <c:v>45671</c:v>
                </c:pt>
                <c:pt idx="322">
                  <c:v>45671</c:v>
                </c:pt>
                <c:pt idx="323">
                  <c:v>45671</c:v>
                </c:pt>
                <c:pt idx="324">
                  <c:v>45671</c:v>
                </c:pt>
                <c:pt idx="325">
                  <c:v>45671</c:v>
                </c:pt>
                <c:pt idx="326">
                  <c:v>45671</c:v>
                </c:pt>
                <c:pt idx="327">
                  <c:v>45671</c:v>
                </c:pt>
                <c:pt idx="328">
                  <c:v>45671</c:v>
                </c:pt>
                <c:pt idx="329">
                  <c:v>45671</c:v>
                </c:pt>
                <c:pt idx="330">
                  <c:v>45671</c:v>
                </c:pt>
                <c:pt idx="331">
                  <c:v>45671</c:v>
                </c:pt>
                <c:pt idx="332">
                  <c:v>45671</c:v>
                </c:pt>
                <c:pt idx="333">
                  <c:v>45671</c:v>
                </c:pt>
                <c:pt idx="334">
                  <c:v>45671</c:v>
                </c:pt>
                <c:pt idx="335">
                  <c:v>45671</c:v>
                </c:pt>
                <c:pt idx="336">
                  <c:v>45672</c:v>
                </c:pt>
                <c:pt idx="337">
                  <c:v>45672</c:v>
                </c:pt>
                <c:pt idx="338">
                  <c:v>45672</c:v>
                </c:pt>
                <c:pt idx="339">
                  <c:v>45672</c:v>
                </c:pt>
                <c:pt idx="340">
                  <c:v>45672</c:v>
                </c:pt>
                <c:pt idx="341">
                  <c:v>45672</c:v>
                </c:pt>
                <c:pt idx="342">
                  <c:v>45672</c:v>
                </c:pt>
                <c:pt idx="343">
                  <c:v>45672</c:v>
                </c:pt>
                <c:pt idx="344">
                  <c:v>45672</c:v>
                </c:pt>
                <c:pt idx="345">
                  <c:v>45672</c:v>
                </c:pt>
                <c:pt idx="346">
                  <c:v>45672</c:v>
                </c:pt>
                <c:pt idx="347">
                  <c:v>45672</c:v>
                </c:pt>
                <c:pt idx="348">
                  <c:v>45672</c:v>
                </c:pt>
                <c:pt idx="349">
                  <c:v>45672</c:v>
                </c:pt>
                <c:pt idx="350">
                  <c:v>45672</c:v>
                </c:pt>
                <c:pt idx="351">
                  <c:v>45672</c:v>
                </c:pt>
                <c:pt idx="352">
                  <c:v>45672</c:v>
                </c:pt>
                <c:pt idx="353">
                  <c:v>45672</c:v>
                </c:pt>
                <c:pt idx="354">
                  <c:v>45672</c:v>
                </c:pt>
                <c:pt idx="355">
                  <c:v>45672</c:v>
                </c:pt>
                <c:pt idx="356">
                  <c:v>45672</c:v>
                </c:pt>
                <c:pt idx="357">
                  <c:v>45672</c:v>
                </c:pt>
                <c:pt idx="358">
                  <c:v>45672</c:v>
                </c:pt>
                <c:pt idx="359">
                  <c:v>45672</c:v>
                </c:pt>
                <c:pt idx="360">
                  <c:v>45673</c:v>
                </c:pt>
                <c:pt idx="361">
                  <c:v>45673</c:v>
                </c:pt>
                <c:pt idx="362">
                  <c:v>45673</c:v>
                </c:pt>
                <c:pt idx="363">
                  <c:v>45673</c:v>
                </c:pt>
                <c:pt idx="364">
                  <c:v>45673</c:v>
                </c:pt>
                <c:pt idx="365">
                  <c:v>45673</c:v>
                </c:pt>
                <c:pt idx="366">
                  <c:v>45673</c:v>
                </c:pt>
                <c:pt idx="367">
                  <c:v>45673</c:v>
                </c:pt>
                <c:pt idx="368">
                  <c:v>45673</c:v>
                </c:pt>
                <c:pt idx="369">
                  <c:v>45673</c:v>
                </c:pt>
                <c:pt idx="370">
                  <c:v>45673</c:v>
                </c:pt>
                <c:pt idx="371">
                  <c:v>45673</c:v>
                </c:pt>
                <c:pt idx="372">
                  <c:v>45673</c:v>
                </c:pt>
                <c:pt idx="373">
                  <c:v>45673</c:v>
                </c:pt>
                <c:pt idx="374">
                  <c:v>45673</c:v>
                </c:pt>
                <c:pt idx="375">
                  <c:v>45673</c:v>
                </c:pt>
                <c:pt idx="376">
                  <c:v>45673</c:v>
                </c:pt>
                <c:pt idx="377">
                  <c:v>45673</c:v>
                </c:pt>
                <c:pt idx="378">
                  <c:v>45673</c:v>
                </c:pt>
                <c:pt idx="379">
                  <c:v>45673</c:v>
                </c:pt>
                <c:pt idx="380">
                  <c:v>45673</c:v>
                </c:pt>
                <c:pt idx="381">
                  <c:v>45673</c:v>
                </c:pt>
                <c:pt idx="382">
                  <c:v>45673</c:v>
                </c:pt>
                <c:pt idx="383">
                  <c:v>45673</c:v>
                </c:pt>
                <c:pt idx="384">
                  <c:v>45674</c:v>
                </c:pt>
                <c:pt idx="385">
                  <c:v>45674</c:v>
                </c:pt>
                <c:pt idx="386">
                  <c:v>45674</c:v>
                </c:pt>
                <c:pt idx="387">
                  <c:v>45674</c:v>
                </c:pt>
                <c:pt idx="388">
                  <c:v>45674</c:v>
                </c:pt>
                <c:pt idx="389">
                  <c:v>45674</c:v>
                </c:pt>
                <c:pt idx="390">
                  <c:v>45674</c:v>
                </c:pt>
                <c:pt idx="391">
                  <c:v>45674</c:v>
                </c:pt>
                <c:pt idx="392">
                  <c:v>45674</c:v>
                </c:pt>
                <c:pt idx="393">
                  <c:v>45674</c:v>
                </c:pt>
                <c:pt idx="394">
                  <c:v>45674</c:v>
                </c:pt>
                <c:pt idx="395">
                  <c:v>45674</c:v>
                </c:pt>
                <c:pt idx="396">
                  <c:v>45674</c:v>
                </c:pt>
                <c:pt idx="397">
                  <c:v>45674</c:v>
                </c:pt>
                <c:pt idx="398">
                  <c:v>45674</c:v>
                </c:pt>
                <c:pt idx="399">
                  <c:v>45674</c:v>
                </c:pt>
                <c:pt idx="400">
                  <c:v>45674</c:v>
                </c:pt>
                <c:pt idx="401">
                  <c:v>45674</c:v>
                </c:pt>
                <c:pt idx="402">
                  <c:v>45674</c:v>
                </c:pt>
                <c:pt idx="403">
                  <c:v>45674</c:v>
                </c:pt>
                <c:pt idx="404">
                  <c:v>45674</c:v>
                </c:pt>
                <c:pt idx="405">
                  <c:v>45674</c:v>
                </c:pt>
                <c:pt idx="406">
                  <c:v>45674</c:v>
                </c:pt>
                <c:pt idx="407">
                  <c:v>45674</c:v>
                </c:pt>
                <c:pt idx="408">
                  <c:v>45675</c:v>
                </c:pt>
                <c:pt idx="409">
                  <c:v>45675</c:v>
                </c:pt>
                <c:pt idx="410">
                  <c:v>45675</c:v>
                </c:pt>
                <c:pt idx="411">
                  <c:v>45675</c:v>
                </c:pt>
                <c:pt idx="412">
                  <c:v>45675</c:v>
                </c:pt>
                <c:pt idx="413">
                  <c:v>45675</c:v>
                </c:pt>
                <c:pt idx="414">
                  <c:v>45675</c:v>
                </c:pt>
                <c:pt idx="415">
                  <c:v>45675</c:v>
                </c:pt>
                <c:pt idx="416">
                  <c:v>45675</c:v>
                </c:pt>
                <c:pt idx="417">
                  <c:v>45675</c:v>
                </c:pt>
                <c:pt idx="418">
                  <c:v>45675</c:v>
                </c:pt>
                <c:pt idx="419">
                  <c:v>45675</c:v>
                </c:pt>
                <c:pt idx="420">
                  <c:v>45675</c:v>
                </c:pt>
                <c:pt idx="421">
                  <c:v>45675</c:v>
                </c:pt>
                <c:pt idx="422">
                  <c:v>45675</c:v>
                </c:pt>
                <c:pt idx="423">
                  <c:v>45675</c:v>
                </c:pt>
                <c:pt idx="424">
                  <c:v>45675</c:v>
                </c:pt>
                <c:pt idx="425">
                  <c:v>45675</c:v>
                </c:pt>
                <c:pt idx="426">
                  <c:v>45675</c:v>
                </c:pt>
                <c:pt idx="427">
                  <c:v>45675</c:v>
                </c:pt>
                <c:pt idx="428">
                  <c:v>45675</c:v>
                </c:pt>
                <c:pt idx="429">
                  <c:v>45675</c:v>
                </c:pt>
                <c:pt idx="430">
                  <c:v>45675</c:v>
                </c:pt>
                <c:pt idx="431">
                  <c:v>45675</c:v>
                </c:pt>
                <c:pt idx="432">
                  <c:v>45676</c:v>
                </c:pt>
                <c:pt idx="433">
                  <c:v>45676</c:v>
                </c:pt>
                <c:pt idx="434">
                  <c:v>45676</c:v>
                </c:pt>
                <c:pt idx="435">
                  <c:v>45676</c:v>
                </c:pt>
                <c:pt idx="436">
                  <c:v>45676</c:v>
                </c:pt>
                <c:pt idx="437">
                  <c:v>45676</c:v>
                </c:pt>
                <c:pt idx="438">
                  <c:v>45676</c:v>
                </c:pt>
                <c:pt idx="439">
                  <c:v>45676</c:v>
                </c:pt>
                <c:pt idx="440">
                  <c:v>45676</c:v>
                </c:pt>
                <c:pt idx="441">
                  <c:v>45676</c:v>
                </c:pt>
                <c:pt idx="442">
                  <c:v>45676</c:v>
                </c:pt>
                <c:pt idx="443">
                  <c:v>45676</c:v>
                </c:pt>
                <c:pt idx="444">
                  <c:v>45676</c:v>
                </c:pt>
                <c:pt idx="445">
                  <c:v>45676</c:v>
                </c:pt>
                <c:pt idx="446">
                  <c:v>45676</c:v>
                </c:pt>
                <c:pt idx="447">
                  <c:v>45676</c:v>
                </c:pt>
                <c:pt idx="448">
                  <c:v>45676</c:v>
                </c:pt>
                <c:pt idx="449">
                  <c:v>45676</c:v>
                </c:pt>
                <c:pt idx="450">
                  <c:v>45676</c:v>
                </c:pt>
                <c:pt idx="451">
                  <c:v>45676</c:v>
                </c:pt>
                <c:pt idx="452">
                  <c:v>45676</c:v>
                </c:pt>
                <c:pt idx="453">
                  <c:v>45676</c:v>
                </c:pt>
                <c:pt idx="454">
                  <c:v>45676</c:v>
                </c:pt>
                <c:pt idx="455">
                  <c:v>45676</c:v>
                </c:pt>
                <c:pt idx="456">
                  <c:v>45677</c:v>
                </c:pt>
                <c:pt idx="457">
                  <c:v>45677</c:v>
                </c:pt>
                <c:pt idx="458">
                  <c:v>45677</c:v>
                </c:pt>
                <c:pt idx="459">
                  <c:v>45677</c:v>
                </c:pt>
                <c:pt idx="460">
                  <c:v>45677</c:v>
                </c:pt>
                <c:pt idx="461">
                  <c:v>45677</c:v>
                </c:pt>
                <c:pt idx="462">
                  <c:v>45677</c:v>
                </c:pt>
                <c:pt idx="463">
                  <c:v>45677</c:v>
                </c:pt>
                <c:pt idx="464">
                  <c:v>45677</c:v>
                </c:pt>
                <c:pt idx="465">
                  <c:v>45677</c:v>
                </c:pt>
                <c:pt idx="466">
                  <c:v>45677</c:v>
                </c:pt>
                <c:pt idx="467">
                  <c:v>45677</c:v>
                </c:pt>
                <c:pt idx="468">
                  <c:v>45677</c:v>
                </c:pt>
                <c:pt idx="469">
                  <c:v>45677</c:v>
                </c:pt>
                <c:pt idx="470">
                  <c:v>45677</c:v>
                </c:pt>
                <c:pt idx="471">
                  <c:v>45677</c:v>
                </c:pt>
                <c:pt idx="472">
                  <c:v>45677</c:v>
                </c:pt>
                <c:pt idx="473">
                  <c:v>45677</c:v>
                </c:pt>
                <c:pt idx="474">
                  <c:v>45677</c:v>
                </c:pt>
                <c:pt idx="475">
                  <c:v>45677</c:v>
                </c:pt>
                <c:pt idx="476">
                  <c:v>45677</c:v>
                </c:pt>
                <c:pt idx="477">
                  <c:v>45677</c:v>
                </c:pt>
                <c:pt idx="478">
                  <c:v>45677</c:v>
                </c:pt>
                <c:pt idx="479">
                  <c:v>45677</c:v>
                </c:pt>
                <c:pt idx="480">
                  <c:v>45678</c:v>
                </c:pt>
                <c:pt idx="481">
                  <c:v>45678</c:v>
                </c:pt>
                <c:pt idx="482">
                  <c:v>45678</c:v>
                </c:pt>
                <c:pt idx="483">
                  <c:v>45678</c:v>
                </c:pt>
                <c:pt idx="484">
                  <c:v>45678</c:v>
                </c:pt>
                <c:pt idx="485">
                  <c:v>45678</c:v>
                </c:pt>
                <c:pt idx="486">
                  <c:v>45678</c:v>
                </c:pt>
                <c:pt idx="487">
                  <c:v>45678</c:v>
                </c:pt>
                <c:pt idx="488">
                  <c:v>45678</c:v>
                </c:pt>
                <c:pt idx="489">
                  <c:v>45678</c:v>
                </c:pt>
                <c:pt idx="490">
                  <c:v>45678</c:v>
                </c:pt>
                <c:pt idx="491">
                  <c:v>45678</c:v>
                </c:pt>
                <c:pt idx="492">
                  <c:v>45678</c:v>
                </c:pt>
                <c:pt idx="493">
                  <c:v>45678</c:v>
                </c:pt>
                <c:pt idx="494">
                  <c:v>45678</c:v>
                </c:pt>
                <c:pt idx="495">
                  <c:v>45678</c:v>
                </c:pt>
                <c:pt idx="496">
                  <c:v>45678</c:v>
                </c:pt>
                <c:pt idx="497">
                  <c:v>45678</c:v>
                </c:pt>
                <c:pt idx="498">
                  <c:v>45678</c:v>
                </c:pt>
                <c:pt idx="499">
                  <c:v>45678</c:v>
                </c:pt>
                <c:pt idx="500">
                  <c:v>45678</c:v>
                </c:pt>
                <c:pt idx="501">
                  <c:v>45678</c:v>
                </c:pt>
                <c:pt idx="502">
                  <c:v>45678</c:v>
                </c:pt>
                <c:pt idx="503">
                  <c:v>45678</c:v>
                </c:pt>
                <c:pt idx="504">
                  <c:v>45679</c:v>
                </c:pt>
                <c:pt idx="505">
                  <c:v>45679</c:v>
                </c:pt>
                <c:pt idx="506">
                  <c:v>45679</c:v>
                </c:pt>
                <c:pt idx="507">
                  <c:v>45679</c:v>
                </c:pt>
                <c:pt idx="508">
                  <c:v>45679</c:v>
                </c:pt>
                <c:pt idx="509">
                  <c:v>45679</c:v>
                </c:pt>
                <c:pt idx="510">
                  <c:v>45679</c:v>
                </c:pt>
                <c:pt idx="511">
                  <c:v>45679</c:v>
                </c:pt>
                <c:pt idx="512">
                  <c:v>45679</c:v>
                </c:pt>
                <c:pt idx="513">
                  <c:v>45679</c:v>
                </c:pt>
                <c:pt idx="514">
                  <c:v>45679</c:v>
                </c:pt>
                <c:pt idx="515">
                  <c:v>45679</c:v>
                </c:pt>
                <c:pt idx="516">
                  <c:v>45679</c:v>
                </c:pt>
                <c:pt idx="517">
                  <c:v>45679</c:v>
                </c:pt>
                <c:pt idx="518">
                  <c:v>45679</c:v>
                </c:pt>
                <c:pt idx="519">
                  <c:v>45679</c:v>
                </c:pt>
                <c:pt idx="520">
                  <c:v>45679</c:v>
                </c:pt>
                <c:pt idx="521">
                  <c:v>45679</c:v>
                </c:pt>
                <c:pt idx="522">
                  <c:v>45679</c:v>
                </c:pt>
                <c:pt idx="523">
                  <c:v>45679</c:v>
                </c:pt>
                <c:pt idx="524">
                  <c:v>45679</c:v>
                </c:pt>
                <c:pt idx="525">
                  <c:v>45679</c:v>
                </c:pt>
                <c:pt idx="526">
                  <c:v>45679</c:v>
                </c:pt>
                <c:pt idx="527">
                  <c:v>45679</c:v>
                </c:pt>
                <c:pt idx="528">
                  <c:v>45680</c:v>
                </c:pt>
                <c:pt idx="529">
                  <c:v>45680</c:v>
                </c:pt>
                <c:pt idx="530">
                  <c:v>45680</c:v>
                </c:pt>
                <c:pt idx="531">
                  <c:v>45680</c:v>
                </c:pt>
                <c:pt idx="532">
                  <c:v>45680</c:v>
                </c:pt>
                <c:pt idx="533">
                  <c:v>45680</c:v>
                </c:pt>
                <c:pt idx="534">
                  <c:v>45680</c:v>
                </c:pt>
                <c:pt idx="535">
                  <c:v>45680</c:v>
                </c:pt>
                <c:pt idx="536">
                  <c:v>45680</c:v>
                </c:pt>
                <c:pt idx="537">
                  <c:v>45680</c:v>
                </c:pt>
                <c:pt idx="538">
                  <c:v>45680</c:v>
                </c:pt>
                <c:pt idx="539">
                  <c:v>45680</c:v>
                </c:pt>
                <c:pt idx="540">
                  <c:v>45680</c:v>
                </c:pt>
                <c:pt idx="541">
                  <c:v>45680</c:v>
                </c:pt>
                <c:pt idx="542">
                  <c:v>45680</c:v>
                </c:pt>
                <c:pt idx="543">
                  <c:v>45680</c:v>
                </c:pt>
                <c:pt idx="544">
                  <c:v>45680</c:v>
                </c:pt>
                <c:pt idx="545">
                  <c:v>45680</c:v>
                </c:pt>
                <c:pt idx="546">
                  <c:v>45680</c:v>
                </c:pt>
                <c:pt idx="547">
                  <c:v>45680</c:v>
                </c:pt>
                <c:pt idx="548">
                  <c:v>45680</c:v>
                </c:pt>
                <c:pt idx="549">
                  <c:v>45680</c:v>
                </c:pt>
                <c:pt idx="550">
                  <c:v>45680</c:v>
                </c:pt>
                <c:pt idx="551">
                  <c:v>45680</c:v>
                </c:pt>
                <c:pt idx="552">
                  <c:v>45681</c:v>
                </c:pt>
                <c:pt idx="553">
                  <c:v>45681</c:v>
                </c:pt>
                <c:pt idx="554">
                  <c:v>45681</c:v>
                </c:pt>
                <c:pt idx="555">
                  <c:v>45681</c:v>
                </c:pt>
                <c:pt idx="556">
                  <c:v>45681</c:v>
                </c:pt>
                <c:pt idx="557">
                  <c:v>45681</c:v>
                </c:pt>
                <c:pt idx="558">
                  <c:v>45681</c:v>
                </c:pt>
                <c:pt idx="559">
                  <c:v>45681</c:v>
                </c:pt>
                <c:pt idx="560">
                  <c:v>45681</c:v>
                </c:pt>
                <c:pt idx="561">
                  <c:v>45681</c:v>
                </c:pt>
                <c:pt idx="562">
                  <c:v>45681</c:v>
                </c:pt>
                <c:pt idx="563">
                  <c:v>45681</c:v>
                </c:pt>
                <c:pt idx="564">
                  <c:v>45681</c:v>
                </c:pt>
                <c:pt idx="565">
                  <c:v>45681</c:v>
                </c:pt>
                <c:pt idx="566">
                  <c:v>45681</c:v>
                </c:pt>
                <c:pt idx="567">
                  <c:v>45681</c:v>
                </c:pt>
                <c:pt idx="568">
                  <c:v>45681</c:v>
                </c:pt>
                <c:pt idx="569">
                  <c:v>45681</c:v>
                </c:pt>
                <c:pt idx="570">
                  <c:v>45681</c:v>
                </c:pt>
                <c:pt idx="571">
                  <c:v>45681</c:v>
                </c:pt>
                <c:pt idx="572">
                  <c:v>45681</c:v>
                </c:pt>
                <c:pt idx="573">
                  <c:v>45681</c:v>
                </c:pt>
                <c:pt idx="574">
                  <c:v>45681</c:v>
                </c:pt>
                <c:pt idx="575">
                  <c:v>45681</c:v>
                </c:pt>
                <c:pt idx="576">
                  <c:v>45682</c:v>
                </c:pt>
                <c:pt idx="577">
                  <c:v>45682</c:v>
                </c:pt>
                <c:pt idx="578">
                  <c:v>45682</c:v>
                </c:pt>
                <c:pt idx="579">
                  <c:v>45682</c:v>
                </c:pt>
                <c:pt idx="580">
                  <c:v>45682</c:v>
                </c:pt>
                <c:pt idx="581">
                  <c:v>45682</c:v>
                </c:pt>
                <c:pt idx="582">
                  <c:v>45682</c:v>
                </c:pt>
                <c:pt idx="583">
                  <c:v>45682</c:v>
                </c:pt>
                <c:pt idx="584">
                  <c:v>45682</c:v>
                </c:pt>
                <c:pt idx="585">
                  <c:v>45682</c:v>
                </c:pt>
                <c:pt idx="586">
                  <c:v>45682</c:v>
                </c:pt>
                <c:pt idx="587">
                  <c:v>45682</c:v>
                </c:pt>
                <c:pt idx="588">
                  <c:v>45682</c:v>
                </c:pt>
                <c:pt idx="589">
                  <c:v>45682</c:v>
                </c:pt>
                <c:pt idx="590">
                  <c:v>45682</c:v>
                </c:pt>
                <c:pt idx="591">
                  <c:v>45682</c:v>
                </c:pt>
                <c:pt idx="592">
                  <c:v>45682</c:v>
                </c:pt>
                <c:pt idx="593">
                  <c:v>45682</c:v>
                </c:pt>
                <c:pt idx="594">
                  <c:v>45682</c:v>
                </c:pt>
                <c:pt idx="595">
                  <c:v>45682</c:v>
                </c:pt>
                <c:pt idx="596">
                  <c:v>45682</c:v>
                </c:pt>
                <c:pt idx="597">
                  <c:v>45682</c:v>
                </c:pt>
                <c:pt idx="598">
                  <c:v>45682</c:v>
                </c:pt>
                <c:pt idx="599">
                  <c:v>45682</c:v>
                </c:pt>
                <c:pt idx="600">
                  <c:v>45683</c:v>
                </c:pt>
                <c:pt idx="601">
                  <c:v>45683</c:v>
                </c:pt>
                <c:pt idx="602">
                  <c:v>45683</c:v>
                </c:pt>
                <c:pt idx="603">
                  <c:v>45683</c:v>
                </c:pt>
                <c:pt idx="604">
                  <c:v>45683</c:v>
                </c:pt>
                <c:pt idx="605">
                  <c:v>45683</c:v>
                </c:pt>
                <c:pt idx="606">
                  <c:v>45683</c:v>
                </c:pt>
                <c:pt idx="607">
                  <c:v>45683</c:v>
                </c:pt>
                <c:pt idx="608">
                  <c:v>45683</c:v>
                </c:pt>
                <c:pt idx="609">
                  <c:v>45683</c:v>
                </c:pt>
                <c:pt idx="610">
                  <c:v>45683</c:v>
                </c:pt>
                <c:pt idx="611">
                  <c:v>45683</c:v>
                </c:pt>
                <c:pt idx="612">
                  <c:v>45683</c:v>
                </c:pt>
                <c:pt idx="613">
                  <c:v>45683</c:v>
                </c:pt>
                <c:pt idx="614">
                  <c:v>45683</c:v>
                </c:pt>
                <c:pt idx="615">
                  <c:v>45683</c:v>
                </c:pt>
                <c:pt idx="616">
                  <c:v>45683</c:v>
                </c:pt>
                <c:pt idx="617">
                  <c:v>45683</c:v>
                </c:pt>
                <c:pt idx="618">
                  <c:v>45683</c:v>
                </c:pt>
                <c:pt idx="619">
                  <c:v>45683</c:v>
                </c:pt>
                <c:pt idx="620">
                  <c:v>45683</c:v>
                </c:pt>
                <c:pt idx="621">
                  <c:v>45683</c:v>
                </c:pt>
                <c:pt idx="622">
                  <c:v>45683</c:v>
                </c:pt>
                <c:pt idx="623">
                  <c:v>45683</c:v>
                </c:pt>
                <c:pt idx="624">
                  <c:v>45684</c:v>
                </c:pt>
                <c:pt idx="625">
                  <c:v>45684</c:v>
                </c:pt>
                <c:pt idx="626">
                  <c:v>45684</c:v>
                </c:pt>
                <c:pt idx="627">
                  <c:v>45684</c:v>
                </c:pt>
                <c:pt idx="628">
                  <c:v>45684</c:v>
                </c:pt>
                <c:pt idx="629">
                  <c:v>45684</c:v>
                </c:pt>
                <c:pt idx="630">
                  <c:v>45684</c:v>
                </c:pt>
                <c:pt idx="631">
                  <c:v>45684</c:v>
                </c:pt>
                <c:pt idx="632">
                  <c:v>45684</c:v>
                </c:pt>
                <c:pt idx="633">
                  <c:v>45684</c:v>
                </c:pt>
                <c:pt idx="634">
                  <c:v>45684</c:v>
                </c:pt>
                <c:pt idx="635">
                  <c:v>45684</c:v>
                </c:pt>
                <c:pt idx="636">
                  <c:v>45684</c:v>
                </c:pt>
                <c:pt idx="637">
                  <c:v>45684</c:v>
                </c:pt>
                <c:pt idx="638">
                  <c:v>45684</c:v>
                </c:pt>
                <c:pt idx="639">
                  <c:v>45684</c:v>
                </c:pt>
                <c:pt idx="640">
                  <c:v>45684</c:v>
                </c:pt>
                <c:pt idx="641">
                  <c:v>45684</c:v>
                </c:pt>
                <c:pt idx="642">
                  <c:v>45684</c:v>
                </c:pt>
                <c:pt idx="643">
                  <c:v>45684</c:v>
                </c:pt>
                <c:pt idx="644">
                  <c:v>45684</c:v>
                </c:pt>
                <c:pt idx="645">
                  <c:v>45684</c:v>
                </c:pt>
                <c:pt idx="646">
                  <c:v>45684</c:v>
                </c:pt>
                <c:pt idx="647">
                  <c:v>45684</c:v>
                </c:pt>
                <c:pt idx="648">
                  <c:v>45685</c:v>
                </c:pt>
                <c:pt idx="649">
                  <c:v>45685</c:v>
                </c:pt>
                <c:pt idx="650">
                  <c:v>45685</c:v>
                </c:pt>
                <c:pt idx="651">
                  <c:v>45685</c:v>
                </c:pt>
                <c:pt idx="652">
                  <c:v>45685</c:v>
                </c:pt>
                <c:pt idx="653">
                  <c:v>45685</c:v>
                </c:pt>
                <c:pt idx="654">
                  <c:v>45685</c:v>
                </c:pt>
                <c:pt idx="655">
                  <c:v>45685</c:v>
                </c:pt>
                <c:pt idx="656">
                  <c:v>45685</c:v>
                </c:pt>
                <c:pt idx="657">
                  <c:v>45685</c:v>
                </c:pt>
                <c:pt idx="658">
                  <c:v>45685</c:v>
                </c:pt>
                <c:pt idx="659">
                  <c:v>45685</c:v>
                </c:pt>
                <c:pt idx="660">
                  <c:v>45685</c:v>
                </c:pt>
                <c:pt idx="661">
                  <c:v>45685</c:v>
                </c:pt>
                <c:pt idx="662">
                  <c:v>45685</c:v>
                </c:pt>
                <c:pt idx="663">
                  <c:v>45685</c:v>
                </c:pt>
                <c:pt idx="664">
                  <c:v>45685</c:v>
                </c:pt>
                <c:pt idx="665">
                  <c:v>45685</c:v>
                </c:pt>
                <c:pt idx="666">
                  <c:v>45685</c:v>
                </c:pt>
                <c:pt idx="667">
                  <c:v>45685</c:v>
                </c:pt>
                <c:pt idx="668">
                  <c:v>45685</c:v>
                </c:pt>
                <c:pt idx="669">
                  <c:v>45685</c:v>
                </c:pt>
                <c:pt idx="670">
                  <c:v>45685</c:v>
                </c:pt>
                <c:pt idx="671">
                  <c:v>45685</c:v>
                </c:pt>
                <c:pt idx="672">
                  <c:v>45686</c:v>
                </c:pt>
                <c:pt idx="673">
                  <c:v>45686</c:v>
                </c:pt>
                <c:pt idx="674">
                  <c:v>45686</c:v>
                </c:pt>
                <c:pt idx="675">
                  <c:v>45686</c:v>
                </c:pt>
                <c:pt idx="676">
                  <c:v>45686</c:v>
                </c:pt>
                <c:pt idx="677">
                  <c:v>45686</c:v>
                </c:pt>
                <c:pt idx="678">
                  <c:v>45686</c:v>
                </c:pt>
                <c:pt idx="679">
                  <c:v>45686</c:v>
                </c:pt>
                <c:pt idx="680">
                  <c:v>45686</c:v>
                </c:pt>
                <c:pt idx="681">
                  <c:v>45686</c:v>
                </c:pt>
                <c:pt idx="682">
                  <c:v>45686</c:v>
                </c:pt>
                <c:pt idx="683">
                  <c:v>45686</c:v>
                </c:pt>
                <c:pt idx="684">
                  <c:v>45686</c:v>
                </c:pt>
                <c:pt idx="685">
                  <c:v>45686</c:v>
                </c:pt>
                <c:pt idx="686">
                  <c:v>45686</c:v>
                </c:pt>
                <c:pt idx="687">
                  <c:v>45686</c:v>
                </c:pt>
                <c:pt idx="688">
                  <c:v>45686</c:v>
                </c:pt>
                <c:pt idx="689">
                  <c:v>45686</c:v>
                </c:pt>
                <c:pt idx="690">
                  <c:v>45686</c:v>
                </c:pt>
                <c:pt idx="691">
                  <c:v>45686</c:v>
                </c:pt>
                <c:pt idx="692">
                  <c:v>45686</c:v>
                </c:pt>
                <c:pt idx="693">
                  <c:v>45686</c:v>
                </c:pt>
                <c:pt idx="694">
                  <c:v>45686</c:v>
                </c:pt>
                <c:pt idx="695">
                  <c:v>45686</c:v>
                </c:pt>
              </c:numCache>
            </c:numRef>
          </c:cat>
          <c:val>
            <c:numRef>
              <c:f>'HASIL PASUT'!$W$2:$W$697</c:f>
              <c:numCache>
                <c:formatCode>0.00</c:formatCode>
                <c:ptCount val="696"/>
                <c:pt idx="0">
                  <c:v>-40.506630698883953</c:v>
                </c:pt>
                <c:pt idx="1">
                  <c:v>-40.506630698883953</c:v>
                </c:pt>
                <c:pt idx="2">
                  <c:v>-40.506630698883953</c:v>
                </c:pt>
                <c:pt idx="3">
                  <c:v>-40.506630698883953</c:v>
                </c:pt>
                <c:pt idx="4">
                  <c:v>-40.506630698883953</c:v>
                </c:pt>
                <c:pt idx="5">
                  <c:v>-40.506630698883953</c:v>
                </c:pt>
                <c:pt idx="6">
                  <c:v>-40.506630698883953</c:v>
                </c:pt>
                <c:pt idx="7">
                  <c:v>-40.506630698883953</c:v>
                </c:pt>
                <c:pt idx="8">
                  <c:v>-40.506630698883953</c:v>
                </c:pt>
                <c:pt idx="9">
                  <c:v>-40.506630698883953</c:v>
                </c:pt>
                <c:pt idx="10">
                  <c:v>-40.506630698883953</c:v>
                </c:pt>
                <c:pt idx="11">
                  <c:v>-40.506630698883953</c:v>
                </c:pt>
                <c:pt idx="12">
                  <c:v>-40.506630698883953</c:v>
                </c:pt>
                <c:pt idx="13">
                  <c:v>-40.506630698883953</c:v>
                </c:pt>
                <c:pt idx="14">
                  <c:v>-40.506630698883953</c:v>
                </c:pt>
                <c:pt idx="15">
                  <c:v>-40.506630698883953</c:v>
                </c:pt>
                <c:pt idx="16">
                  <c:v>-40.506630698883953</c:v>
                </c:pt>
                <c:pt idx="17">
                  <c:v>-40.506630698883953</c:v>
                </c:pt>
                <c:pt idx="18">
                  <c:v>-40.506630698883953</c:v>
                </c:pt>
                <c:pt idx="19">
                  <c:v>-40.506630698883953</c:v>
                </c:pt>
                <c:pt idx="20">
                  <c:v>-40.506630698883953</c:v>
                </c:pt>
                <c:pt idx="21">
                  <c:v>-40.506630698883953</c:v>
                </c:pt>
                <c:pt idx="22">
                  <c:v>-40.506630698883953</c:v>
                </c:pt>
                <c:pt idx="23">
                  <c:v>-40.506630698883953</c:v>
                </c:pt>
                <c:pt idx="24">
                  <c:v>-40.506630698883953</c:v>
                </c:pt>
                <c:pt idx="25">
                  <c:v>-40.506630698883953</c:v>
                </c:pt>
                <c:pt idx="26">
                  <c:v>-40.506630698883953</c:v>
                </c:pt>
                <c:pt idx="27">
                  <c:v>-40.506630698883953</c:v>
                </c:pt>
                <c:pt idx="28">
                  <c:v>-40.506630698883953</c:v>
                </c:pt>
                <c:pt idx="29">
                  <c:v>-40.506630698883953</c:v>
                </c:pt>
                <c:pt idx="30">
                  <c:v>-40.506630698883953</c:v>
                </c:pt>
                <c:pt idx="31">
                  <c:v>-40.506630698883953</c:v>
                </c:pt>
                <c:pt idx="32">
                  <c:v>-40.506630698883953</c:v>
                </c:pt>
                <c:pt idx="33">
                  <c:v>-40.506630698883953</c:v>
                </c:pt>
                <c:pt idx="34">
                  <c:v>-40.506630698883953</c:v>
                </c:pt>
                <c:pt idx="35">
                  <c:v>-40.506630698883953</c:v>
                </c:pt>
                <c:pt idx="36">
                  <c:v>-40.506630698883953</c:v>
                </c:pt>
                <c:pt idx="37">
                  <c:v>-40.506630698883953</c:v>
                </c:pt>
                <c:pt idx="38">
                  <c:v>-40.506630698883953</c:v>
                </c:pt>
                <c:pt idx="39">
                  <c:v>-40.506630698883953</c:v>
                </c:pt>
                <c:pt idx="40">
                  <c:v>-40.506630698883953</c:v>
                </c:pt>
                <c:pt idx="41">
                  <c:v>-40.506630698883953</c:v>
                </c:pt>
                <c:pt idx="42">
                  <c:v>-40.506630698883953</c:v>
                </c:pt>
                <c:pt idx="43">
                  <c:v>-40.506630698883953</c:v>
                </c:pt>
                <c:pt idx="44">
                  <c:v>-40.506630698883953</c:v>
                </c:pt>
                <c:pt idx="45">
                  <c:v>-40.506630698883953</c:v>
                </c:pt>
                <c:pt idx="46">
                  <c:v>-40.506630698883953</c:v>
                </c:pt>
                <c:pt idx="47">
                  <c:v>-40.506630698883953</c:v>
                </c:pt>
                <c:pt idx="48">
                  <c:v>-40.506630698883953</c:v>
                </c:pt>
                <c:pt idx="49">
                  <c:v>-40.506630698883953</c:v>
                </c:pt>
                <c:pt idx="50">
                  <c:v>-40.506630698883953</c:v>
                </c:pt>
                <c:pt idx="51">
                  <c:v>-40.506630698883953</c:v>
                </c:pt>
                <c:pt idx="52">
                  <c:v>-40.506630698883953</c:v>
                </c:pt>
                <c:pt idx="53">
                  <c:v>-40.506630698883953</c:v>
                </c:pt>
                <c:pt idx="54">
                  <c:v>-40.506630698883953</c:v>
                </c:pt>
                <c:pt idx="55">
                  <c:v>-40.506630698883953</c:v>
                </c:pt>
                <c:pt idx="56">
                  <c:v>-40.506630698883953</c:v>
                </c:pt>
                <c:pt idx="57">
                  <c:v>-40.506630698883953</c:v>
                </c:pt>
                <c:pt idx="58">
                  <c:v>-40.506630698883953</c:v>
                </c:pt>
                <c:pt idx="59">
                  <c:v>-40.506630698883953</c:v>
                </c:pt>
                <c:pt idx="60">
                  <c:v>-40.506630698883953</c:v>
                </c:pt>
                <c:pt idx="61">
                  <c:v>-40.506630698883953</c:v>
                </c:pt>
                <c:pt idx="62">
                  <c:v>-40.506630698883953</c:v>
                </c:pt>
                <c:pt idx="63">
                  <c:v>-40.506630698883953</c:v>
                </c:pt>
                <c:pt idx="64">
                  <c:v>-40.506630698883953</c:v>
                </c:pt>
                <c:pt idx="65">
                  <c:v>-40.506630698883953</c:v>
                </c:pt>
                <c:pt idx="66">
                  <c:v>-40.506630698883953</c:v>
                </c:pt>
                <c:pt idx="67">
                  <c:v>-40.506630698883953</c:v>
                </c:pt>
                <c:pt idx="68">
                  <c:v>-40.506630698883953</c:v>
                </c:pt>
                <c:pt idx="69">
                  <c:v>-40.506630698883953</c:v>
                </c:pt>
                <c:pt idx="70">
                  <c:v>-40.506630698883953</c:v>
                </c:pt>
                <c:pt idx="71">
                  <c:v>-40.506630698883953</c:v>
                </c:pt>
                <c:pt idx="72">
                  <c:v>-40.506630698883953</c:v>
                </c:pt>
                <c:pt idx="73">
                  <c:v>-40.506630698883953</c:v>
                </c:pt>
                <c:pt idx="74">
                  <c:v>-40.506630698883953</c:v>
                </c:pt>
                <c:pt idx="75">
                  <c:v>-40.506630698883953</c:v>
                </c:pt>
                <c:pt idx="76">
                  <c:v>-40.506630698883953</c:v>
                </c:pt>
                <c:pt idx="77">
                  <c:v>-40.506630698883953</c:v>
                </c:pt>
                <c:pt idx="78">
                  <c:v>-40.506630698883953</c:v>
                </c:pt>
                <c:pt idx="79">
                  <c:v>-40.506630698883953</c:v>
                </c:pt>
                <c:pt idx="80">
                  <c:v>-40.506630698883953</c:v>
                </c:pt>
                <c:pt idx="81">
                  <c:v>-40.506630698883953</c:v>
                </c:pt>
                <c:pt idx="82">
                  <c:v>-40.506630698883953</c:v>
                </c:pt>
                <c:pt idx="83">
                  <c:v>-40.506630698883953</c:v>
                </c:pt>
                <c:pt idx="84">
                  <c:v>-40.506630698883953</c:v>
                </c:pt>
                <c:pt idx="85">
                  <c:v>-40.506630698883953</c:v>
                </c:pt>
                <c:pt idx="86">
                  <c:v>-40.506630698883953</c:v>
                </c:pt>
                <c:pt idx="87">
                  <c:v>-40.506630698883953</c:v>
                </c:pt>
                <c:pt idx="88">
                  <c:v>-40.506630698883953</c:v>
                </c:pt>
                <c:pt idx="89">
                  <c:v>-40.506630698883953</c:v>
                </c:pt>
                <c:pt idx="90">
                  <c:v>-40.506630698883953</c:v>
                </c:pt>
                <c:pt idx="91">
                  <c:v>-40.506630698883953</c:v>
                </c:pt>
                <c:pt idx="92">
                  <c:v>-40.506630698883953</c:v>
                </c:pt>
                <c:pt idx="93">
                  <c:v>-40.506630698883953</c:v>
                </c:pt>
                <c:pt idx="94">
                  <c:v>-40.506630698883953</c:v>
                </c:pt>
                <c:pt idx="95">
                  <c:v>-40.506630698883953</c:v>
                </c:pt>
                <c:pt idx="96">
                  <c:v>-40.506630698883953</c:v>
                </c:pt>
                <c:pt idx="97">
                  <c:v>-40.506630698883953</c:v>
                </c:pt>
                <c:pt idx="98">
                  <c:v>-40.506630698883953</c:v>
                </c:pt>
                <c:pt idx="99">
                  <c:v>-40.506630698883953</c:v>
                </c:pt>
                <c:pt idx="100">
                  <c:v>-40.506630698883953</c:v>
                </c:pt>
                <c:pt idx="101">
                  <c:v>-40.506630698883953</c:v>
                </c:pt>
                <c:pt idx="102">
                  <c:v>-40.506630698883953</c:v>
                </c:pt>
                <c:pt idx="103">
                  <c:v>-40.506630698883953</c:v>
                </c:pt>
                <c:pt idx="104">
                  <c:v>-40.506630698883953</c:v>
                </c:pt>
                <c:pt idx="105">
                  <c:v>-40.506630698883953</c:v>
                </c:pt>
                <c:pt idx="106">
                  <c:v>-40.506630698883953</c:v>
                </c:pt>
                <c:pt idx="107">
                  <c:v>-40.506630698883953</c:v>
                </c:pt>
                <c:pt idx="108">
                  <c:v>-40.506630698883953</c:v>
                </c:pt>
                <c:pt idx="109">
                  <c:v>-40.506630698883953</c:v>
                </c:pt>
                <c:pt idx="110">
                  <c:v>-40.506630698883953</c:v>
                </c:pt>
                <c:pt idx="111">
                  <c:v>-40.506630698883953</c:v>
                </c:pt>
                <c:pt idx="112">
                  <c:v>-40.506630698883953</c:v>
                </c:pt>
                <c:pt idx="113">
                  <c:v>-40.506630698883953</c:v>
                </c:pt>
                <c:pt idx="114">
                  <c:v>-40.506630698883953</c:v>
                </c:pt>
                <c:pt idx="115">
                  <c:v>-40.506630698883953</c:v>
                </c:pt>
                <c:pt idx="116">
                  <c:v>-40.506630698883953</c:v>
                </c:pt>
                <c:pt idx="117">
                  <c:v>-40.506630698883953</c:v>
                </c:pt>
                <c:pt idx="118">
                  <c:v>-40.506630698883953</c:v>
                </c:pt>
                <c:pt idx="119">
                  <c:v>-40.506630698883953</c:v>
                </c:pt>
                <c:pt idx="120">
                  <c:v>-40.506630698883953</c:v>
                </c:pt>
                <c:pt idx="121">
                  <c:v>-40.506630698883953</c:v>
                </c:pt>
                <c:pt idx="122">
                  <c:v>-40.506630698883953</c:v>
                </c:pt>
                <c:pt idx="123">
                  <c:v>-40.506630698883953</c:v>
                </c:pt>
                <c:pt idx="124">
                  <c:v>-40.506630698883953</c:v>
                </c:pt>
                <c:pt idx="125">
                  <c:v>-40.506630698883953</c:v>
                </c:pt>
                <c:pt idx="126">
                  <c:v>-40.506630698883953</c:v>
                </c:pt>
                <c:pt idx="127">
                  <c:v>-40.506630698883953</c:v>
                </c:pt>
                <c:pt idx="128">
                  <c:v>-40.506630698883953</c:v>
                </c:pt>
                <c:pt idx="129">
                  <c:v>-40.506630698883953</c:v>
                </c:pt>
                <c:pt idx="130">
                  <c:v>-40.506630698883953</c:v>
                </c:pt>
                <c:pt idx="131">
                  <c:v>-40.506630698883953</c:v>
                </c:pt>
                <c:pt idx="132">
                  <c:v>-40.506630698883953</c:v>
                </c:pt>
                <c:pt idx="133">
                  <c:v>-40.506630698883953</c:v>
                </c:pt>
                <c:pt idx="134">
                  <c:v>-40.506630698883953</c:v>
                </c:pt>
                <c:pt idx="135">
                  <c:v>-40.506630698883953</c:v>
                </c:pt>
                <c:pt idx="136">
                  <c:v>-40.506630698883953</c:v>
                </c:pt>
                <c:pt idx="137">
                  <c:v>-40.506630698883953</c:v>
                </c:pt>
                <c:pt idx="138">
                  <c:v>-40.506630698883953</c:v>
                </c:pt>
                <c:pt idx="139">
                  <c:v>-40.506630698883953</c:v>
                </c:pt>
                <c:pt idx="140">
                  <c:v>-40.506630698883953</c:v>
                </c:pt>
                <c:pt idx="141">
                  <c:v>-40.506630698883953</c:v>
                </c:pt>
                <c:pt idx="142">
                  <c:v>-40.506630698883953</c:v>
                </c:pt>
                <c:pt idx="143">
                  <c:v>-40.506630698883953</c:v>
                </c:pt>
                <c:pt idx="144">
                  <c:v>-40.506630698883953</c:v>
                </c:pt>
                <c:pt idx="145">
                  <c:v>-40.506630698883953</c:v>
                </c:pt>
                <c:pt idx="146">
                  <c:v>-40.506630698883953</c:v>
                </c:pt>
                <c:pt idx="147">
                  <c:v>-40.506630698883953</c:v>
                </c:pt>
                <c:pt idx="148">
                  <c:v>-40.506630698883953</c:v>
                </c:pt>
                <c:pt idx="149">
                  <c:v>-40.506630698883953</c:v>
                </c:pt>
                <c:pt idx="150">
                  <c:v>-40.506630698883953</c:v>
                </c:pt>
                <c:pt idx="151">
                  <c:v>-40.506630698883953</c:v>
                </c:pt>
                <c:pt idx="152">
                  <c:v>-40.506630698883953</c:v>
                </c:pt>
                <c:pt idx="153">
                  <c:v>-40.506630698883953</c:v>
                </c:pt>
                <c:pt idx="154">
                  <c:v>-40.506630698883953</c:v>
                </c:pt>
                <c:pt idx="155">
                  <c:v>-40.506630698883953</c:v>
                </c:pt>
                <c:pt idx="156">
                  <c:v>-40.506630698883953</c:v>
                </c:pt>
                <c:pt idx="157">
                  <c:v>-40.506630698883953</c:v>
                </c:pt>
                <c:pt idx="158">
                  <c:v>-40.506630698883953</c:v>
                </c:pt>
                <c:pt idx="159">
                  <c:v>-40.506630698883953</c:v>
                </c:pt>
                <c:pt idx="160">
                  <c:v>-40.506630698883953</c:v>
                </c:pt>
                <c:pt idx="161">
                  <c:v>-40.506630698883953</c:v>
                </c:pt>
                <c:pt idx="162">
                  <c:v>-40.506630698883953</c:v>
                </c:pt>
                <c:pt idx="163">
                  <c:v>-40.506630698883953</c:v>
                </c:pt>
                <c:pt idx="164">
                  <c:v>-40.506630698883953</c:v>
                </c:pt>
                <c:pt idx="165">
                  <c:v>-40.506630698883953</c:v>
                </c:pt>
                <c:pt idx="166">
                  <c:v>-40.506630698883953</c:v>
                </c:pt>
                <c:pt idx="167">
                  <c:v>-40.506630698883953</c:v>
                </c:pt>
                <c:pt idx="168">
                  <c:v>-40.506630698883953</c:v>
                </c:pt>
                <c:pt idx="169">
                  <c:v>-40.506630698883953</c:v>
                </c:pt>
                <c:pt idx="170">
                  <c:v>-40.506630698883953</c:v>
                </c:pt>
                <c:pt idx="171">
                  <c:v>-40.506630698883953</c:v>
                </c:pt>
                <c:pt idx="172">
                  <c:v>-40.506630698883953</c:v>
                </c:pt>
                <c:pt idx="173">
                  <c:v>-40.506630698883953</c:v>
                </c:pt>
                <c:pt idx="174">
                  <c:v>-40.506630698883953</c:v>
                </c:pt>
                <c:pt idx="175">
                  <c:v>-40.506630698883953</c:v>
                </c:pt>
                <c:pt idx="176">
                  <c:v>-40.506630698883953</c:v>
                </c:pt>
                <c:pt idx="177">
                  <c:v>-40.506630698883953</c:v>
                </c:pt>
                <c:pt idx="178">
                  <c:v>-40.506630698883953</c:v>
                </c:pt>
                <c:pt idx="179">
                  <c:v>-40.506630698883953</c:v>
                </c:pt>
                <c:pt idx="180">
                  <c:v>-40.506630698883953</c:v>
                </c:pt>
                <c:pt idx="181">
                  <c:v>-40.506630698883953</c:v>
                </c:pt>
                <c:pt idx="182">
                  <c:v>-40.506630698883953</c:v>
                </c:pt>
                <c:pt idx="183">
                  <c:v>-40.506630698883953</c:v>
                </c:pt>
                <c:pt idx="184">
                  <c:v>-40.506630698883953</c:v>
                </c:pt>
                <c:pt idx="185">
                  <c:v>-40.506630698883953</c:v>
                </c:pt>
                <c:pt idx="186">
                  <c:v>-40.506630698883953</c:v>
                </c:pt>
                <c:pt idx="187">
                  <c:v>-40.506630698883953</c:v>
                </c:pt>
                <c:pt idx="188">
                  <c:v>-40.506630698883953</c:v>
                </c:pt>
                <c:pt idx="189">
                  <c:v>-40.506630698883953</c:v>
                </c:pt>
                <c:pt idx="190">
                  <c:v>-40.506630698883953</c:v>
                </c:pt>
                <c:pt idx="191">
                  <c:v>-40.506630698883953</c:v>
                </c:pt>
                <c:pt idx="192">
                  <c:v>-40.506630698883953</c:v>
                </c:pt>
                <c:pt idx="193">
                  <c:v>-40.506630698883953</c:v>
                </c:pt>
                <c:pt idx="194">
                  <c:v>-40.506630698883953</c:v>
                </c:pt>
                <c:pt idx="195">
                  <c:v>-40.506630698883953</c:v>
                </c:pt>
                <c:pt idx="196">
                  <c:v>-40.506630698883953</c:v>
                </c:pt>
                <c:pt idx="197">
                  <c:v>-40.506630698883953</c:v>
                </c:pt>
                <c:pt idx="198">
                  <c:v>-40.506630698883953</c:v>
                </c:pt>
                <c:pt idx="199">
                  <c:v>-40.506630698883953</c:v>
                </c:pt>
                <c:pt idx="200">
                  <c:v>-40.506630698883953</c:v>
                </c:pt>
                <c:pt idx="201">
                  <c:v>-40.506630698883953</c:v>
                </c:pt>
                <c:pt idx="202">
                  <c:v>-40.506630698883953</c:v>
                </c:pt>
                <c:pt idx="203">
                  <c:v>-40.506630698883953</c:v>
                </c:pt>
                <c:pt idx="204">
                  <c:v>-40.506630698883953</c:v>
                </c:pt>
                <c:pt idx="205">
                  <c:v>-40.506630698883953</c:v>
                </c:pt>
                <c:pt idx="206">
                  <c:v>-40.506630698883953</c:v>
                </c:pt>
                <c:pt idx="207">
                  <c:v>-40.506630698883953</c:v>
                </c:pt>
                <c:pt idx="208">
                  <c:v>-40.506630698883953</c:v>
                </c:pt>
                <c:pt idx="209">
                  <c:v>-40.506630698883953</c:v>
                </c:pt>
                <c:pt idx="210">
                  <c:v>-40.506630698883953</c:v>
                </c:pt>
                <c:pt idx="211">
                  <c:v>-40.506630698883953</c:v>
                </c:pt>
                <c:pt idx="212">
                  <c:v>-40.506630698883953</c:v>
                </c:pt>
                <c:pt idx="213">
                  <c:v>-40.506630698883953</c:v>
                </c:pt>
                <c:pt idx="214">
                  <c:v>-40.506630698883953</c:v>
                </c:pt>
                <c:pt idx="215">
                  <c:v>-40.506630698883953</c:v>
                </c:pt>
                <c:pt idx="216">
                  <c:v>-40.506630698883953</c:v>
                </c:pt>
                <c:pt idx="217">
                  <c:v>-40.506630698883953</c:v>
                </c:pt>
                <c:pt idx="218">
                  <c:v>-40.506630698883953</c:v>
                </c:pt>
                <c:pt idx="219">
                  <c:v>-40.506630698883953</c:v>
                </c:pt>
                <c:pt idx="220">
                  <c:v>-40.506630698883953</c:v>
                </c:pt>
                <c:pt idx="221">
                  <c:v>-40.506630698883953</c:v>
                </c:pt>
                <c:pt idx="222">
                  <c:v>-40.506630698883953</c:v>
                </c:pt>
                <c:pt idx="223">
                  <c:v>-40.506630698883953</c:v>
                </c:pt>
                <c:pt idx="224">
                  <c:v>-40.506630698883953</c:v>
                </c:pt>
                <c:pt idx="225">
                  <c:v>-40.506630698883953</c:v>
                </c:pt>
                <c:pt idx="226">
                  <c:v>-40.506630698883953</c:v>
                </c:pt>
                <c:pt idx="227">
                  <c:v>-40.506630698883953</c:v>
                </c:pt>
                <c:pt idx="228">
                  <c:v>-40.506630698883953</c:v>
                </c:pt>
                <c:pt idx="229">
                  <c:v>-40.506630698883953</c:v>
                </c:pt>
                <c:pt idx="230">
                  <c:v>-40.506630698883953</c:v>
                </c:pt>
                <c:pt idx="231">
                  <c:v>-40.506630698883953</c:v>
                </c:pt>
                <c:pt idx="232">
                  <c:v>-40.506630698883953</c:v>
                </c:pt>
                <c:pt idx="233">
                  <c:v>-40.506630698883953</c:v>
                </c:pt>
                <c:pt idx="234">
                  <c:v>-40.506630698883953</c:v>
                </c:pt>
                <c:pt idx="235">
                  <c:v>-40.506630698883953</c:v>
                </c:pt>
                <c:pt idx="236">
                  <c:v>-40.506630698883953</c:v>
                </c:pt>
                <c:pt idx="237">
                  <c:v>-40.506630698883953</c:v>
                </c:pt>
                <c:pt idx="238">
                  <c:v>-40.506630698883953</c:v>
                </c:pt>
                <c:pt idx="239">
                  <c:v>-40.506630698883953</c:v>
                </c:pt>
                <c:pt idx="240">
                  <c:v>-40.506630698883953</c:v>
                </c:pt>
                <c:pt idx="241">
                  <c:v>-40.506630698883953</c:v>
                </c:pt>
                <c:pt idx="242">
                  <c:v>-40.506630698883953</c:v>
                </c:pt>
                <c:pt idx="243">
                  <c:v>-40.506630698883953</c:v>
                </c:pt>
                <c:pt idx="244">
                  <c:v>-40.506630698883953</c:v>
                </c:pt>
                <c:pt idx="245">
                  <c:v>-40.506630698883953</c:v>
                </c:pt>
                <c:pt idx="246">
                  <c:v>-40.506630698883953</c:v>
                </c:pt>
                <c:pt idx="247">
                  <c:v>-40.506630698883953</c:v>
                </c:pt>
                <c:pt idx="248">
                  <c:v>-40.506630698883953</c:v>
                </c:pt>
                <c:pt idx="249">
                  <c:v>-40.506630698883953</c:v>
                </c:pt>
                <c:pt idx="250">
                  <c:v>-40.506630698883953</c:v>
                </c:pt>
                <c:pt idx="251">
                  <c:v>-40.506630698883953</c:v>
                </c:pt>
                <c:pt idx="252">
                  <c:v>-40.506630698883953</c:v>
                </c:pt>
                <c:pt idx="253">
                  <c:v>-40.506630698883953</c:v>
                </c:pt>
                <c:pt idx="254">
                  <c:v>-40.506630698883953</c:v>
                </c:pt>
                <c:pt idx="255">
                  <c:v>-40.506630698883953</c:v>
                </c:pt>
                <c:pt idx="256">
                  <c:v>-40.506630698883953</c:v>
                </c:pt>
                <c:pt idx="257">
                  <c:v>-40.506630698883953</c:v>
                </c:pt>
                <c:pt idx="258">
                  <c:v>-40.506630698883953</c:v>
                </c:pt>
                <c:pt idx="259">
                  <c:v>-40.506630698883953</c:v>
                </c:pt>
                <c:pt idx="260">
                  <c:v>-40.506630698883953</c:v>
                </c:pt>
                <c:pt idx="261">
                  <c:v>-40.506630698883953</c:v>
                </c:pt>
                <c:pt idx="262">
                  <c:v>-40.506630698883953</c:v>
                </c:pt>
                <c:pt idx="263">
                  <c:v>-40.506630698883953</c:v>
                </c:pt>
                <c:pt idx="264">
                  <c:v>-40.506630698883953</c:v>
                </c:pt>
                <c:pt idx="265">
                  <c:v>-40.506630698883953</c:v>
                </c:pt>
                <c:pt idx="266">
                  <c:v>-40.506630698883953</c:v>
                </c:pt>
                <c:pt idx="267">
                  <c:v>-40.506630698883953</c:v>
                </c:pt>
                <c:pt idx="268">
                  <c:v>-40.506630698883953</c:v>
                </c:pt>
                <c:pt idx="269">
                  <c:v>-40.506630698883953</c:v>
                </c:pt>
                <c:pt idx="270">
                  <c:v>-40.506630698883953</c:v>
                </c:pt>
                <c:pt idx="271">
                  <c:v>-40.506630698883953</c:v>
                </c:pt>
                <c:pt idx="272">
                  <c:v>-40.506630698883953</c:v>
                </c:pt>
                <c:pt idx="273">
                  <c:v>-40.506630698883953</c:v>
                </c:pt>
                <c:pt idx="274">
                  <c:v>-40.506630698883953</c:v>
                </c:pt>
                <c:pt idx="275">
                  <c:v>-40.506630698883953</c:v>
                </c:pt>
                <c:pt idx="276">
                  <c:v>-40.506630698883953</c:v>
                </c:pt>
                <c:pt idx="277">
                  <c:v>-40.506630698883953</c:v>
                </c:pt>
                <c:pt idx="278">
                  <c:v>-40.506630698883953</c:v>
                </c:pt>
                <c:pt idx="279">
                  <c:v>-40.506630698883953</c:v>
                </c:pt>
                <c:pt idx="280">
                  <c:v>-40.506630698883953</c:v>
                </c:pt>
                <c:pt idx="281">
                  <c:v>-40.506630698883953</c:v>
                </c:pt>
                <c:pt idx="282">
                  <c:v>-40.506630698883953</c:v>
                </c:pt>
                <c:pt idx="283">
                  <c:v>-40.506630698883953</c:v>
                </c:pt>
                <c:pt idx="284">
                  <c:v>-40.506630698883953</c:v>
                </c:pt>
                <c:pt idx="285">
                  <c:v>-40.506630698883953</c:v>
                </c:pt>
                <c:pt idx="286">
                  <c:v>-40.506630698883953</c:v>
                </c:pt>
                <c:pt idx="287">
                  <c:v>-40.506630698883953</c:v>
                </c:pt>
                <c:pt idx="288">
                  <c:v>-40.506630698883953</c:v>
                </c:pt>
                <c:pt idx="289">
                  <c:v>-40.506630698883953</c:v>
                </c:pt>
                <c:pt idx="290">
                  <c:v>-40.506630698883953</c:v>
                </c:pt>
                <c:pt idx="291">
                  <c:v>-40.506630698883953</c:v>
                </c:pt>
                <c:pt idx="292">
                  <c:v>-40.506630698883953</c:v>
                </c:pt>
                <c:pt idx="293">
                  <c:v>-40.506630698883953</c:v>
                </c:pt>
                <c:pt idx="294">
                  <c:v>-40.506630698883953</c:v>
                </c:pt>
                <c:pt idx="295">
                  <c:v>-40.506630698883953</c:v>
                </c:pt>
                <c:pt idx="296">
                  <c:v>-40.506630698883953</c:v>
                </c:pt>
                <c:pt idx="297">
                  <c:v>-40.506630698883953</c:v>
                </c:pt>
                <c:pt idx="298">
                  <c:v>-40.506630698883953</c:v>
                </c:pt>
                <c:pt idx="299">
                  <c:v>-40.506630698883953</c:v>
                </c:pt>
                <c:pt idx="300">
                  <c:v>-40.506630698883953</c:v>
                </c:pt>
                <c:pt idx="301">
                  <c:v>-40.506630698883953</c:v>
                </c:pt>
                <c:pt idx="302">
                  <c:v>-40.506630698883953</c:v>
                </c:pt>
                <c:pt idx="303">
                  <c:v>-40.506630698883953</c:v>
                </c:pt>
                <c:pt idx="304">
                  <c:v>-40.506630698883953</c:v>
                </c:pt>
                <c:pt idx="305">
                  <c:v>-40.506630698883953</c:v>
                </c:pt>
                <c:pt idx="306">
                  <c:v>-40.506630698883953</c:v>
                </c:pt>
                <c:pt idx="307">
                  <c:v>-40.506630698883953</c:v>
                </c:pt>
                <c:pt idx="308">
                  <c:v>-40.506630698883953</c:v>
                </c:pt>
                <c:pt idx="309">
                  <c:v>-40.506630698883953</c:v>
                </c:pt>
                <c:pt idx="310">
                  <c:v>-40.506630698883953</c:v>
                </c:pt>
                <c:pt idx="311">
                  <c:v>-40.506630698883953</c:v>
                </c:pt>
                <c:pt idx="312">
                  <c:v>-40.506630698883953</c:v>
                </c:pt>
                <c:pt idx="313">
                  <c:v>-40.506630698883953</c:v>
                </c:pt>
                <c:pt idx="314">
                  <c:v>-40.506630698883953</c:v>
                </c:pt>
                <c:pt idx="315">
                  <c:v>-40.506630698883953</c:v>
                </c:pt>
                <c:pt idx="316">
                  <c:v>-40.506630698883953</c:v>
                </c:pt>
                <c:pt idx="317">
                  <c:v>-40.506630698883953</c:v>
                </c:pt>
                <c:pt idx="318">
                  <c:v>-40.506630698883953</c:v>
                </c:pt>
                <c:pt idx="319">
                  <c:v>-40.506630698883953</c:v>
                </c:pt>
                <c:pt idx="320">
                  <c:v>-40.506630698883953</c:v>
                </c:pt>
                <c:pt idx="321">
                  <c:v>-40.506630698883953</c:v>
                </c:pt>
                <c:pt idx="322">
                  <c:v>-40.506630698883953</c:v>
                </c:pt>
                <c:pt idx="323">
                  <c:v>-40.506630698883953</c:v>
                </c:pt>
                <c:pt idx="324">
                  <c:v>-40.506630698883953</c:v>
                </c:pt>
                <c:pt idx="325">
                  <c:v>-40.506630698883953</c:v>
                </c:pt>
                <c:pt idx="326">
                  <c:v>-40.506630698883953</c:v>
                </c:pt>
                <c:pt idx="327">
                  <c:v>-40.506630698883953</c:v>
                </c:pt>
                <c:pt idx="328">
                  <c:v>-40.506630698883953</c:v>
                </c:pt>
                <c:pt idx="329">
                  <c:v>-40.506630698883953</c:v>
                </c:pt>
                <c:pt idx="330">
                  <c:v>-40.506630698883953</c:v>
                </c:pt>
                <c:pt idx="331">
                  <c:v>-40.506630698883953</c:v>
                </c:pt>
                <c:pt idx="332">
                  <c:v>-40.506630698883953</c:v>
                </c:pt>
                <c:pt idx="333">
                  <c:v>-40.506630698883953</c:v>
                </c:pt>
                <c:pt idx="334">
                  <c:v>-40.506630698883953</c:v>
                </c:pt>
                <c:pt idx="335">
                  <c:v>-40.506630698883953</c:v>
                </c:pt>
                <c:pt idx="336">
                  <c:v>-40.506630698883953</c:v>
                </c:pt>
                <c:pt idx="337">
                  <c:v>-40.506630698883953</c:v>
                </c:pt>
                <c:pt idx="338">
                  <c:v>-40.506630698883953</c:v>
                </c:pt>
                <c:pt idx="339">
                  <c:v>-40.506630698883953</c:v>
                </c:pt>
                <c:pt idx="340">
                  <c:v>-40.506630698883953</c:v>
                </c:pt>
                <c:pt idx="341">
                  <c:v>-40.506630698883953</c:v>
                </c:pt>
                <c:pt idx="342">
                  <c:v>-40.506630698883953</c:v>
                </c:pt>
                <c:pt idx="343">
                  <c:v>-40.506630698883953</c:v>
                </c:pt>
                <c:pt idx="344">
                  <c:v>-40.506630698883953</c:v>
                </c:pt>
                <c:pt idx="345">
                  <c:v>-40.506630698883953</c:v>
                </c:pt>
                <c:pt idx="346">
                  <c:v>-40.506630698883953</c:v>
                </c:pt>
                <c:pt idx="347">
                  <c:v>-40.506630698883953</c:v>
                </c:pt>
                <c:pt idx="348">
                  <c:v>-40.506630698883953</c:v>
                </c:pt>
                <c:pt idx="349">
                  <c:v>-40.506630698883953</c:v>
                </c:pt>
                <c:pt idx="350">
                  <c:v>-40.506630698883953</c:v>
                </c:pt>
                <c:pt idx="351">
                  <c:v>-40.506630698883953</c:v>
                </c:pt>
                <c:pt idx="352">
                  <c:v>-40.506630698883953</c:v>
                </c:pt>
                <c:pt idx="353">
                  <c:v>-40.506630698883953</c:v>
                </c:pt>
                <c:pt idx="354">
                  <c:v>-40.506630698883953</c:v>
                </c:pt>
                <c:pt idx="355">
                  <c:v>-40.506630698883953</c:v>
                </c:pt>
                <c:pt idx="356">
                  <c:v>-40.506630698883953</c:v>
                </c:pt>
                <c:pt idx="357">
                  <c:v>-40.506630698883953</c:v>
                </c:pt>
                <c:pt idx="358">
                  <c:v>-40.506630698883953</c:v>
                </c:pt>
                <c:pt idx="359">
                  <c:v>-40.506630698883953</c:v>
                </c:pt>
                <c:pt idx="360">
                  <c:v>-40.506630698883953</c:v>
                </c:pt>
                <c:pt idx="361">
                  <c:v>-40.506630698883953</c:v>
                </c:pt>
                <c:pt idx="362">
                  <c:v>-40.506630698883953</c:v>
                </c:pt>
                <c:pt idx="363">
                  <c:v>-40.506630698883953</c:v>
                </c:pt>
                <c:pt idx="364">
                  <c:v>-40.506630698883953</c:v>
                </c:pt>
                <c:pt idx="365">
                  <c:v>-40.506630698883953</c:v>
                </c:pt>
                <c:pt idx="366">
                  <c:v>-40.506630698883953</c:v>
                </c:pt>
                <c:pt idx="367">
                  <c:v>-40.506630698883953</c:v>
                </c:pt>
                <c:pt idx="368">
                  <c:v>-40.506630698883953</c:v>
                </c:pt>
                <c:pt idx="369">
                  <c:v>-40.506630698883953</c:v>
                </c:pt>
                <c:pt idx="370">
                  <c:v>-40.506630698883953</c:v>
                </c:pt>
                <c:pt idx="371">
                  <c:v>-40.506630698883953</c:v>
                </c:pt>
                <c:pt idx="372">
                  <c:v>-40.506630698883953</c:v>
                </c:pt>
                <c:pt idx="373">
                  <c:v>-40.506630698883953</c:v>
                </c:pt>
                <c:pt idx="374">
                  <c:v>-40.506630698883953</c:v>
                </c:pt>
                <c:pt idx="375">
                  <c:v>-40.506630698883953</c:v>
                </c:pt>
                <c:pt idx="376">
                  <c:v>-40.506630698883953</c:v>
                </c:pt>
                <c:pt idx="377">
                  <c:v>-40.506630698883953</c:v>
                </c:pt>
                <c:pt idx="378">
                  <c:v>-40.506630698883953</c:v>
                </c:pt>
                <c:pt idx="379">
                  <c:v>-40.506630698883953</c:v>
                </c:pt>
                <c:pt idx="380">
                  <c:v>-40.506630698883953</c:v>
                </c:pt>
                <c:pt idx="381">
                  <c:v>-40.506630698883953</c:v>
                </c:pt>
                <c:pt idx="382">
                  <c:v>-40.506630698883953</c:v>
                </c:pt>
                <c:pt idx="383">
                  <c:v>-40.506630698883953</c:v>
                </c:pt>
                <c:pt idx="384">
                  <c:v>-40.506630698883953</c:v>
                </c:pt>
                <c:pt idx="385">
                  <c:v>-40.506630698883953</c:v>
                </c:pt>
                <c:pt idx="386">
                  <c:v>-40.506630698883953</c:v>
                </c:pt>
                <c:pt idx="387">
                  <c:v>-40.506630698883953</c:v>
                </c:pt>
                <c:pt idx="388">
                  <c:v>-40.506630698883953</c:v>
                </c:pt>
                <c:pt idx="389">
                  <c:v>-40.506630698883953</c:v>
                </c:pt>
                <c:pt idx="390">
                  <c:v>-40.506630698883953</c:v>
                </c:pt>
                <c:pt idx="391">
                  <c:v>-40.506630698883953</c:v>
                </c:pt>
                <c:pt idx="392">
                  <c:v>-40.506630698883953</c:v>
                </c:pt>
                <c:pt idx="393">
                  <c:v>-40.506630698883953</c:v>
                </c:pt>
                <c:pt idx="394">
                  <c:v>-40.506630698883953</c:v>
                </c:pt>
                <c:pt idx="395">
                  <c:v>-40.506630698883953</c:v>
                </c:pt>
                <c:pt idx="396">
                  <c:v>-40.506630698883953</c:v>
                </c:pt>
                <c:pt idx="397">
                  <c:v>-40.506630698883953</c:v>
                </c:pt>
                <c:pt idx="398">
                  <c:v>-40.506630698883953</c:v>
                </c:pt>
                <c:pt idx="399">
                  <c:v>-40.506630698883953</c:v>
                </c:pt>
                <c:pt idx="400">
                  <c:v>-40.506630698883953</c:v>
                </c:pt>
                <c:pt idx="401">
                  <c:v>-40.506630698883953</c:v>
                </c:pt>
                <c:pt idx="402">
                  <c:v>-40.506630698883953</c:v>
                </c:pt>
                <c:pt idx="403">
                  <c:v>-40.506630698883953</c:v>
                </c:pt>
                <c:pt idx="404">
                  <c:v>-40.506630698883953</c:v>
                </c:pt>
                <c:pt idx="405">
                  <c:v>-40.506630698883953</c:v>
                </c:pt>
                <c:pt idx="406">
                  <c:v>-40.506630698883953</c:v>
                </c:pt>
                <c:pt idx="407">
                  <c:v>-40.506630698883953</c:v>
                </c:pt>
                <c:pt idx="408">
                  <c:v>-40.506630698883953</c:v>
                </c:pt>
                <c:pt idx="409">
                  <c:v>-40.506630698883953</c:v>
                </c:pt>
                <c:pt idx="410">
                  <c:v>-40.506630698883953</c:v>
                </c:pt>
                <c:pt idx="411">
                  <c:v>-40.506630698883953</c:v>
                </c:pt>
                <c:pt idx="412">
                  <c:v>-40.506630698883953</c:v>
                </c:pt>
                <c:pt idx="413">
                  <c:v>-40.506630698883953</c:v>
                </c:pt>
                <c:pt idx="414">
                  <c:v>-40.506630698883953</c:v>
                </c:pt>
                <c:pt idx="415">
                  <c:v>-40.506630698883953</c:v>
                </c:pt>
                <c:pt idx="416">
                  <c:v>-40.506630698883953</c:v>
                </c:pt>
                <c:pt idx="417">
                  <c:v>-40.506630698883953</c:v>
                </c:pt>
                <c:pt idx="418">
                  <c:v>-40.506630698883953</c:v>
                </c:pt>
                <c:pt idx="419">
                  <c:v>-40.506630698883953</c:v>
                </c:pt>
                <c:pt idx="420">
                  <c:v>-40.506630698883953</c:v>
                </c:pt>
                <c:pt idx="421">
                  <c:v>-40.506630698883953</c:v>
                </c:pt>
                <c:pt idx="422">
                  <c:v>-40.506630698883953</c:v>
                </c:pt>
                <c:pt idx="423">
                  <c:v>-40.506630698883953</c:v>
                </c:pt>
                <c:pt idx="424">
                  <c:v>-40.506630698883953</c:v>
                </c:pt>
                <c:pt idx="425">
                  <c:v>-40.506630698883953</c:v>
                </c:pt>
                <c:pt idx="426">
                  <c:v>-40.506630698883953</c:v>
                </c:pt>
                <c:pt idx="427">
                  <c:v>-40.506630698883953</c:v>
                </c:pt>
                <c:pt idx="428">
                  <c:v>-40.506630698883953</c:v>
                </c:pt>
                <c:pt idx="429">
                  <c:v>-40.506630698883953</c:v>
                </c:pt>
                <c:pt idx="430">
                  <c:v>-40.506630698883953</c:v>
                </c:pt>
                <c:pt idx="431">
                  <c:v>-40.506630698883953</c:v>
                </c:pt>
                <c:pt idx="432">
                  <c:v>-40.506630698883953</c:v>
                </c:pt>
                <c:pt idx="433">
                  <c:v>-40.506630698883953</c:v>
                </c:pt>
                <c:pt idx="434">
                  <c:v>-40.506630698883953</c:v>
                </c:pt>
                <c:pt idx="435">
                  <c:v>-40.506630698883953</c:v>
                </c:pt>
                <c:pt idx="436">
                  <c:v>-40.506630698883953</c:v>
                </c:pt>
                <c:pt idx="437">
                  <c:v>-40.506630698883953</c:v>
                </c:pt>
                <c:pt idx="438">
                  <c:v>-40.506630698883953</c:v>
                </c:pt>
                <c:pt idx="439">
                  <c:v>-40.506630698883953</c:v>
                </c:pt>
                <c:pt idx="440">
                  <c:v>-40.506630698883953</c:v>
                </c:pt>
                <c:pt idx="441">
                  <c:v>-40.506630698883953</c:v>
                </c:pt>
                <c:pt idx="442">
                  <c:v>-40.506630698883953</c:v>
                </c:pt>
                <c:pt idx="443">
                  <c:v>-40.506630698883953</c:v>
                </c:pt>
                <c:pt idx="444">
                  <c:v>-40.506630698883953</c:v>
                </c:pt>
                <c:pt idx="445">
                  <c:v>-40.506630698883953</c:v>
                </c:pt>
                <c:pt idx="446">
                  <c:v>-40.506630698883953</c:v>
                </c:pt>
                <c:pt idx="447">
                  <c:v>-40.506630698883953</c:v>
                </c:pt>
                <c:pt idx="448">
                  <c:v>-40.506630698883953</c:v>
                </c:pt>
                <c:pt idx="449">
                  <c:v>-40.506630698883953</c:v>
                </c:pt>
                <c:pt idx="450">
                  <c:v>-40.506630698883953</c:v>
                </c:pt>
                <c:pt idx="451">
                  <c:v>-40.506630698883953</c:v>
                </c:pt>
                <c:pt idx="452">
                  <c:v>-40.506630698883953</c:v>
                </c:pt>
                <c:pt idx="453">
                  <c:v>-40.506630698883953</c:v>
                </c:pt>
                <c:pt idx="454">
                  <c:v>-40.506630698883953</c:v>
                </c:pt>
                <c:pt idx="455">
                  <c:v>-40.506630698883953</c:v>
                </c:pt>
                <c:pt idx="456">
                  <c:v>-40.506630698883953</c:v>
                </c:pt>
                <c:pt idx="457">
                  <c:v>-40.506630698883953</c:v>
                </c:pt>
                <c:pt idx="458">
                  <c:v>-40.506630698883953</c:v>
                </c:pt>
                <c:pt idx="459">
                  <c:v>-40.506630698883953</c:v>
                </c:pt>
                <c:pt idx="460">
                  <c:v>-40.506630698883953</c:v>
                </c:pt>
                <c:pt idx="461">
                  <c:v>-40.506630698883953</c:v>
                </c:pt>
                <c:pt idx="462">
                  <c:v>-40.506630698883953</c:v>
                </c:pt>
                <c:pt idx="463">
                  <c:v>-40.506630698883953</c:v>
                </c:pt>
                <c:pt idx="464">
                  <c:v>-40.506630698883953</c:v>
                </c:pt>
                <c:pt idx="465">
                  <c:v>-40.506630698883953</c:v>
                </c:pt>
                <c:pt idx="466">
                  <c:v>-40.506630698883953</c:v>
                </c:pt>
                <c:pt idx="467">
                  <c:v>-40.506630698883953</c:v>
                </c:pt>
                <c:pt idx="468">
                  <c:v>-40.506630698883953</c:v>
                </c:pt>
                <c:pt idx="469">
                  <c:v>-40.506630698883953</c:v>
                </c:pt>
                <c:pt idx="470">
                  <c:v>-40.506630698883953</c:v>
                </c:pt>
                <c:pt idx="471">
                  <c:v>-40.506630698883953</c:v>
                </c:pt>
                <c:pt idx="472">
                  <c:v>-40.506630698883953</c:v>
                </c:pt>
                <c:pt idx="473">
                  <c:v>-40.506630698883953</c:v>
                </c:pt>
                <c:pt idx="474">
                  <c:v>-40.506630698883953</c:v>
                </c:pt>
                <c:pt idx="475">
                  <c:v>-40.506630698883953</c:v>
                </c:pt>
                <c:pt idx="476">
                  <c:v>-40.506630698883953</c:v>
                </c:pt>
                <c:pt idx="477">
                  <c:v>-40.506630698883953</c:v>
                </c:pt>
                <c:pt idx="478">
                  <c:v>-40.506630698883953</c:v>
                </c:pt>
                <c:pt idx="479">
                  <c:v>-40.506630698883953</c:v>
                </c:pt>
                <c:pt idx="480">
                  <c:v>-40.506630698883953</c:v>
                </c:pt>
                <c:pt idx="481">
                  <c:v>-40.506630698883953</c:v>
                </c:pt>
                <c:pt idx="482">
                  <c:v>-40.506630698883953</c:v>
                </c:pt>
                <c:pt idx="483">
                  <c:v>-40.506630698883953</c:v>
                </c:pt>
                <c:pt idx="484">
                  <c:v>-40.506630698883953</c:v>
                </c:pt>
                <c:pt idx="485">
                  <c:v>-40.506630698883953</c:v>
                </c:pt>
                <c:pt idx="486">
                  <c:v>-40.506630698883953</c:v>
                </c:pt>
                <c:pt idx="487">
                  <c:v>-40.506630698883953</c:v>
                </c:pt>
                <c:pt idx="488">
                  <c:v>-40.506630698883953</c:v>
                </c:pt>
                <c:pt idx="489">
                  <c:v>-40.506630698883953</c:v>
                </c:pt>
                <c:pt idx="490">
                  <c:v>-40.506630698883953</c:v>
                </c:pt>
                <c:pt idx="491">
                  <c:v>-40.506630698883953</c:v>
                </c:pt>
                <c:pt idx="492">
                  <c:v>-40.506630698883953</c:v>
                </c:pt>
                <c:pt idx="493">
                  <c:v>-40.506630698883953</c:v>
                </c:pt>
                <c:pt idx="494">
                  <c:v>-40.506630698883953</c:v>
                </c:pt>
                <c:pt idx="495">
                  <c:v>-40.506630698883953</c:v>
                </c:pt>
                <c:pt idx="496">
                  <c:v>-40.506630698883953</c:v>
                </c:pt>
                <c:pt idx="497">
                  <c:v>-40.506630698883953</c:v>
                </c:pt>
                <c:pt idx="498">
                  <c:v>-40.506630698883953</c:v>
                </c:pt>
                <c:pt idx="499">
                  <c:v>-40.506630698883953</c:v>
                </c:pt>
                <c:pt idx="500">
                  <c:v>-40.506630698883953</c:v>
                </c:pt>
                <c:pt idx="501">
                  <c:v>-40.506630698883953</c:v>
                </c:pt>
                <c:pt idx="502">
                  <c:v>-40.506630698883953</c:v>
                </c:pt>
                <c:pt idx="503">
                  <c:v>-40.506630698883953</c:v>
                </c:pt>
                <c:pt idx="504">
                  <c:v>-40.506630698883953</c:v>
                </c:pt>
                <c:pt idx="505">
                  <c:v>-40.506630698883953</c:v>
                </c:pt>
                <c:pt idx="506">
                  <c:v>-40.506630698883953</c:v>
                </c:pt>
                <c:pt idx="507">
                  <c:v>-40.506630698883953</c:v>
                </c:pt>
                <c:pt idx="508">
                  <c:v>-40.506630698883953</c:v>
                </c:pt>
                <c:pt idx="509">
                  <c:v>-40.506630698883953</c:v>
                </c:pt>
                <c:pt idx="510">
                  <c:v>-40.506630698883953</c:v>
                </c:pt>
                <c:pt idx="511">
                  <c:v>-40.506630698883953</c:v>
                </c:pt>
                <c:pt idx="512">
                  <c:v>-40.506630698883953</c:v>
                </c:pt>
                <c:pt idx="513">
                  <c:v>-40.506630698883953</c:v>
                </c:pt>
                <c:pt idx="514">
                  <c:v>-40.506630698883953</c:v>
                </c:pt>
                <c:pt idx="515">
                  <c:v>-40.506630698883953</c:v>
                </c:pt>
                <c:pt idx="516">
                  <c:v>-40.506630698883953</c:v>
                </c:pt>
                <c:pt idx="517">
                  <c:v>-40.506630698883953</c:v>
                </c:pt>
                <c:pt idx="518">
                  <c:v>-40.506630698883953</c:v>
                </c:pt>
                <c:pt idx="519">
                  <c:v>-40.506630698883953</c:v>
                </c:pt>
                <c:pt idx="520">
                  <c:v>-40.506630698883953</c:v>
                </c:pt>
                <c:pt idx="521">
                  <c:v>-40.506630698883953</c:v>
                </c:pt>
                <c:pt idx="522">
                  <c:v>-40.506630698883953</c:v>
                </c:pt>
                <c:pt idx="523">
                  <c:v>-40.506630698883953</c:v>
                </c:pt>
                <c:pt idx="524">
                  <c:v>-40.506630698883953</c:v>
                </c:pt>
                <c:pt idx="525">
                  <c:v>-40.506630698883953</c:v>
                </c:pt>
                <c:pt idx="526">
                  <c:v>-40.506630698883953</c:v>
                </c:pt>
                <c:pt idx="527">
                  <c:v>-40.506630698883953</c:v>
                </c:pt>
                <c:pt idx="528">
                  <c:v>-40.506630698883953</c:v>
                </c:pt>
                <c:pt idx="529">
                  <c:v>-40.506630698883953</c:v>
                </c:pt>
                <c:pt idx="530">
                  <c:v>-40.506630698883953</c:v>
                </c:pt>
                <c:pt idx="531">
                  <c:v>-40.506630698883953</c:v>
                </c:pt>
                <c:pt idx="532">
                  <c:v>-40.506630698883953</c:v>
                </c:pt>
                <c:pt idx="533">
                  <c:v>-40.506630698883953</c:v>
                </c:pt>
                <c:pt idx="534">
                  <c:v>-40.506630698883953</c:v>
                </c:pt>
                <c:pt idx="535">
                  <c:v>-40.506630698883953</c:v>
                </c:pt>
                <c:pt idx="536">
                  <c:v>-40.506630698883953</c:v>
                </c:pt>
                <c:pt idx="537">
                  <c:v>-40.506630698883953</c:v>
                </c:pt>
                <c:pt idx="538">
                  <c:v>-40.506630698883953</c:v>
                </c:pt>
                <c:pt idx="539">
                  <c:v>-40.506630698883953</c:v>
                </c:pt>
                <c:pt idx="540">
                  <c:v>-40.506630698883953</c:v>
                </c:pt>
                <c:pt idx="541">
                  <c:v>-40.506630698883953</c:v>
                </c:pt>
                <c:pt idx="542">
                  <c:v>-40.506630698883953</c:v>
                </c:pt>
                <c:pt idx="543">
                  <c:v>-40.506630698883953</c:v>
                </c:pt>
                <c:pt idx="544">
                  <c:v>-40.506630698883953</c:v>
                </c:pt>
                <c:pt idx="545">
                  <c:v>-40.506630698883953</c:v>
                </c:pt>
                <c:pt idx="546">
                  <c:v>-40.506630698883953</c:v>
                </c:pt>
                <c:pt idx="547">
                  <c:v>-40.506630698883953</c:v>
                </c:pt>
                <c:pt idx="548">
                  <c:v>-40.506630698883953</c:v>
                </c:pt>
                <c:pt idx="549">
                  <c:v>-40.506630698883953</c:v>
                </c:pt>
                <c:pt idx="550">
                  <c:v>-40.506630698883953</c:v>
                </c:pt>
                <c:pt idx="551">
                  <c:v>-40.506630698883953</c:v>
                </c:pt>
                <c:pt idx="552">
                  <c:v>-40.506630698883953</c:v>
                </c:pt>
                <c:pt idx="553">
                  <c:v>-40.506630698883953</c:v>
                </c:pt>
                <c:pt idx="554">
                  <c:v>-40.506630698883953</c:v>
                </c:pt>
                <c:pt idx="555">
                  <c:v>-40.506630698883953</c:v>
                </c:pt>
                <c:pt idx="556">
                  <c:v>-40.506630698883953</c:v>
                </c:pt>
                <c:pt idx="557">
                  <c:v>-40.506630698883953</c:v>
                </c:pt>
                <c:pt idx="558">
                  <c:v>-40.506630698883953</c:v>
                </c:pt>
                <c:pt idx="559">
                  <c:v>-40.506630698883953</c:v>
                </c:pt>
                <c:pt idx="560">
                  <c:v>-40.506630698883953</c:v>
                </c:pt>
                <c:pt idx="561">
                  <c:v>-40.506630698883953</c:v>
                </c:pt>
                <c:pt idx="562">
                  <c:v>-40.506630698883953</c:v>
                </c:pt>
                <c:pt idx="563">
                  <c:v>-40.506630698883953</c:v>
                </c:pt>
                <c:pt idx="564">
                  <c:v>-40.506630698883953</c:v>
                </c:pt>
                <c:pt idx="565">
                  <c:v>-40.506630698883953</c:v>
                </c:pt>
                <c:pt idx="566">
                  <c:v>-40.506630698883953</c:v>
                </c:pt>
                <c:pt idx="567">
                  <c:v>-40.506630698883953</c:v>
                </c:pt>
                <c:pt idx="568">
                  <c:v>-40.506630698883953</c:v>
                </c:pt>
                <c:pt idx="569">
                  <c:v>-40.506630698883953</c:v>
                </c:pt>
                <c:pt idx="570">
                  <c:v>-40.506630698883953</c:v>
                </c:pt>
                <c:pt idx="571">
                  <c:v>-40.506630698883953</c:v>
                </c:pt>
                <c:pt idx="572">
                  <c:v>-40.506630698883953</c:v>
                </c:pt>
                <c:pt idx="573">
                  <c:v>-40.506630698883953</c:v>
                </c:pt>
                <c:pt idx="574">
                  <c:v>-40.506630698883953</c:v>
                </c:pt>
                <c:pt idx="575">
                  <c:v>-40.506630698883953</c:v>
                </c:pt>
                <c:pt idx="576">
                  <c:v>-40.506630698883953</c:v>
                </c:pt>
                <c:pt idx="577">
                  <c:v>-40.506630698883953</c:v>
                </c:pt>
                <c:pt idx="578">
                  <c:v>-40.506630698883953</c:v>
                </c:pt>
                <c:pt idx="579">
                  <c:v>-40.506630698883953</c:v>
                </c:pt>
                <c:pt idx="580">
                  <c:v>-40.506630698883953</c:v>
                </c:pt>
                <c:pt idx="581">
                  <c:v>-40.506630698883953</c:v>
                </c:pt>
                <c:pt idx="582">
                  <c:v>-40.506630698883953</c:v>
                </c:pt>
                <c:pt idx="583">
                  <c:v>-40.506630698883953</c:v>
                </c:pt>
                <c:pt idx="584">
                  <c:v>-40.506630698883953</c:v>
                </c:pt>
                <c:pt idx="585">
                  <c:v>-40.506630698883953</c:v>
                </c:pt>
                <c:pt idx="586">
                  <c:v>-40.506630698883953</c:v>
                </c:pt>
                <c:pt idx="587">
                  <c:v>-40.506630698883953</c:v>
                </c:pt>
                <c:pt idx="588">
                  <c:v>-40.506630698883953</c:v>
                </c:pt>
                <c:pt idx="589">
                  <c:v>-40.506630698883953</c:v>
                </c:pt>
                <c:pt idx="590">
                  <c:v>-40.506630698883953</c:v>
                </c:pt>
                <c:pt idx="591">
                  <c:v>-40.506630698883953</c:v>
                </c:pt>
                <c:pt idx="592">
                  <c:v>-40.506630698883953</c:v>
                </c:pt>
                <c:pt idx="593">
                  <c:v>-40.506630698883953</c:v>
                </c:pt>
                <c:pt idx="594">
                  <c:v>-40.506630698883953</c:v>
                </c:pt>
                <c:pt idx="595">
                  <c:v>-40.506630698883953</c:v>
                </c:pt>
                <c:pt idx="596">
                  <c:v>-40.506630698883953</c:v>
                </c:pt>
                <c:pt idx="597">
                  <c:v>-40.506630698883953</c:v>
                </c:pt>
                <c:pt idx="598">
                  <c:v>-40.506630698883953</c:v>
                </c:pt>
                <c:pt idx="599">
                  <c:v>-40.506630698883953</c:v>
                </c:pt>
                <c:pt idx="600">
                  <c:v>-40.506630698883953</c:v>
                </c:pt>
                <c:pt idx="601">
                  <c:v>-40.506630698883953</c:v>
                </c:pt>
                <c:pt idx="602">
                  <c:v>-40.506630698883953</c:v>
                </c:pt>
                <c:pt idx="603">
                  <c:v>-40.506630698883953</c:v>
                </c:pt>
                <c:pt idx="604">
                  <c:v>-40.506630698883953</c:v>
                </c:pt>
                <c:pt idx="605">
                  <c:v>-40.506630698883953</c:v>
                </c:pt>
                <c:pt idx="606">
                  <c:v>-40.506630698883953</c:v>
                </c:pt>
                <c:pt idx="607">
                  <c:v>-40.506630698883953</c:v>
                </c:pt>
                <c:pt idx="608">
                  <c:v>-40.506630698883953</c:v>
                </c:pt>
                <c:pt idx="609">
                  <c:v>-40.506630698883953</c:v>
                </c:pt>
                <c:pt idx="610">
                  <c:v>-40.506630698883953</c:v>
                </c:pt>
                <c:pt idx="611">
                  <c:v>-40.506630698883953</c:v>
                </c:pt>
                <c:pt idx="612">
                  <c:v>-40.506630698883953</c:v>
                </c:pt>
                <c:pt idx="613">
                  <c:v>-40.506630698883953</c:v>
                </c:pt>
                <c:pt idx="614">
                  <c:v>-40.506630698883953</c:v>
                </c:pt>
                <c:pt idx="615">
                  <c:v>-40.506630698883953</c:v>
                </c:pt>
                <c:pt idx="616">
                  <c:v>-40.506630698883953</c:v>
                </c:pt>
                <c:pt idx="617">
                  <c:v>-40.506630698883953</c:v>
                </c:pt>
                <c:pt idx="618">
                  <c:v>-40.506630698883953</c:v>
                </c:pt>
                <c:pt idx="619">
                  <c:v>-40.506630698883953</c:v>
                </c:pt>
                <c:pt idx="620">
                  <c:v>-40.506630698883953</c:v>
                </c:pt>
                <c:pt idx="621">
                  <c:v>-40.506630698883953</c:v>
                </c:pt>
                <c:pt idx="622">
                  <c:v>-40.506630698883953</c:v>
                </c:pt>
                <c:pt idx="623">
                  <c:v>-40.506630698883953</c:v>
                </c:pt>
                <c:pt idx="624">
                  <c:v>-40.506630698883953</c:v>
                </c:pt>
                <c:pt idx="625">
                  <c:v>-40.506630698883953</c:v>
                </c:pt>
                <c:pt idx="626">
                  <c:v>-40.506630698883953</c:v>
                </c:pt>
                <c:pt idx="627">
                  <c:v>-40.506630698883953</c:v>
                </c:pt>
                <c:pt idx="628">
                  <c:v>-40.506630698883953</c:v>
                </c:pt>
                <c:pt idx="629">
                  <c:v>-40.506630698883953</c:v>
                </c:pt>
                <c:pt idx="630">
                  <c:v>-40.506630698883953</c:v>
                </c:pt>
                <c:pt idx="631">
                  <c:v>-40.506630698883953</c:v>
                </c:pt>
                <c:pt idx="632">
                  <c:v>-40.506630698883953</c:v>
                </c:pt>
                <c:pt idx="633">
                  <c:v>-40.506630698883953</c:v>
                </c:pt>
                <c:pt idx="634">
                  <c:v>-40.506630698883953</c:v>
                </c:pt>
                <c:pt idx="635">
                  <c:v>-40.506630698883953</c:v>
                </c:pt>
                <c:pt idx="636">
                  <c:v>-40.506630698883953</c:v>
                </c:pt>
                <c:pt idx="637">
                  <c:v>-40.506630698883953</c:v>
                </c:pt>
                <c:pt idx="638">
                  <c:v>-40.506630698883953</c:v>
                </c:pt>
                <c:pt idx="639">
                  <c:v>-40.506630698883953</c:v>
                </c:pt>
                <c:pt idx="640">
                  <c:v>-40.506630698883953</c:v>
                </c:pt>
                <c:pt idx="641">
                  <c:v>-40.506630698883953</c:v>
                </c:pt>
                <c:pt idx="642">
                  <c:v>-40.506630698883953</c:v>
                </c:pt>
                <c:pt idx="643">
                  <c:v>-40.506630698883953</c:v>
                </c:pt>
                <c:pt idx="644">
                  <c:v>-40.506630698883953</c:v>
                </c:pt>
                <c:pt idx="645">
                  <c:v>-40.506630698883953</c:v>
                </c:pt>
                <c:pt idx="646">
                  <c:v>-40.506630698883953</c:v>
                </c:pt>
                <c:pt idx="647">
                  <c:v>-40.506630698883953</c:v>
                </c:pt>
                <c:pt idx="648">
                  <c:v>-40.506630698883953</c:v>
                </c:pt>
                <c:pt idx="649">
                  <c:v>-40.506630698883953</c:v>
                </c:pt>
                <c:pt idx="650">
                  <c:v>-40.506630698883953</c:v>
                </c:pt>
                <c:pt idx="651">
                  <c:v>-40.506630698883953</c:v>
                </c:pt>
                <c:pt idx="652">
                  <c:v>-40.506630698883953</c:v>
                </c:pt>
                <c:pt idx="653">
                  <c:v>-40.506630698883953</c:v>
                </c:pt>
                <c:pt idx="654">
                  <c:v>-40.506630698883953</c:v>
                </c:pt>
                <c:pt idx="655">
                  <c:v>-40.506630698883953</c:v>
                </c:pt>
                <c:pt idx="656">
                  <c:v>-40.506630698883953</c:v>
                </c:pt>
                <c:pt idx="657">
                  <c:v>-40.506630698883953</c:v>
                </c:pt>
                <c:pt idx="658">
                  <c:v>-40.506630698883953</c:v>
                </c:pt>
                <c:pt idx="659">
                  <c:v>-40.506630698883953</c:v>
                </c:pt>
                <c:pt idx="660">
                  <c:v>-40.506630698883953</c:v>
                </c:pt>
                <c:pt idx="661">
                  <c:v>-40.506630698883953</c:v>
                </c:pt>
                <c:pt idx="662">
                  <c:v>-40.506630698883953</c:v>
                </c:pt>
                <c:pt idx="663">
                  <c:v>-40.506630698883953</c:v>
                </c:pt>
                <c:pt idx="664">
                  <c:v>-40.506630698883953</c:v>
                </c:pt>
                <c:pt idx="665">
                  <c:v>-40.506630698883953</c:v>
                </c:pt>
                <c:pt idx="666">
                  <c:v>-40.506630698883953</c:v>
                </c:pt>
                <c:pt idx="667">
                  <c:v>-40.506630698883953</c:v>
                </c:pt>
                <c:pt idx="668">
                  <c:v>-40.506630698883953</c:v>
                </c:pt>
                <c:pt idx="669">
                  <c:v>-40.506630698883953</c:v>
                </c:pt>
                <c:pt idx="670">
                  <c:v>-40.506630698883953</c:v>
                </c:pt>
                <c:pt idx="671">
                  <c:v>-40.506630698883953</c:v>
                </c:pt>
                <c:pt idx="672">
                  <c:v>-40.506630698883953</c:v>
                </c:pt>
                <c:pt idx="673">
                  <c:v>-40.506630698883953</c:v>
                </c:pt>
                <c:pt idx="674">
                  <c:v>-40.506630698883953</c:v>
                </c:pt>
                <c:pt idx="675">
                  <c:v>-40.506630698883953</c:v>
                </c:pt>
                <c:pt idx="676">
                  <c:v>-40.506630698883953</c:v>
                </c:pt>
                <c:pt idx="677">
                  <c:v>-40.506630698883953</c:v>
                </c:pt>
                <c:pt idx="678">
                  <c:v>-40.506630698883953</c:v>
                </c:pt>
                <c:pt idx="679">
                  <c:v>-40.506630698883953</c:v>
                </c:pt>
                <c:pt idx="680">
                  <c:v>-40.506630698883953</c:v>
                </c:pt>
                <c:pt idx="681">
                  <c:v>-40.506630698883953</c:v>
                </c:pt>
                <c:pt idx="682">
                  <c:v>-40.506630698883953</c:v>
                </c:pt>
                <c:pt idx="683">
                  <c:v>-40.506630698883953</c:v>
                </c:pt>
                <c:pt idx="684">
                  <c:v>-40.506630698883953</c:v>
                </c:pt>
                <c:pt idx="685">
                  <c:v>-40.506630698883953</c:v>
                </c:pt>
                <c:pt idx="686">
                  <c:v>-40.506630698883953</c:v>
                </c:pt>
                <c:pt idx="687">
                  <c:v>-40.506630698883953</c:v>
                </c:pt>
                <c:pt idx="688">
                  <c:v>-40.506630698883953</c:v>
                </c:pt>
                <c:pt idx="689">
                  <c:v>-40.506630698883953</c:v>
                </c:pt>
                <c:pt idx="690">
                  <c:v>-40.506630698883953</c:v>
                </c:pt>
                <c:pt idx="691">
                  <c:v>-40.506630698883953</c:v>
                </c:pt>
                <c:pt idx="692">
                  <c:v>-40.506630698883953</c:v>
                </c:pt>
                <c:pt idx="693">
                  <c:v>-40.506630698883953</c:v>
                </c:pt>
                <c:pt idx="694">
                  <c:v>-40.506630698883953</c:v>
                </c:pt>
                <c:pt idx="695">
                  <c:v>-40.506630698883953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E8E-42CE-B0C7-FC28410AC1E4}"/>
            </c:ext>
          </c:extLst>
        </c:ser>
        <c:ser>
          <c:idx val="5"/>
          <c:order val="6"/>
          <c:tx>
            <c:v>MLWL</c:v>
          </c:tx>
          <c:marker>
            <c:symbol val="none"/>
          </c:marker>
          <c:cat>
            <c:numRef>
              <c:f>'HASIL PASUT'!$AB$2:$AB$697</c:f>
              <c:numCache>
                <c:formatCode>m/d/yyyy</c:formatCode>
                <c:ptCount val="696"/>
                <c:pt idx="0">
                  <c:v>45658</c:v>
                </c:pt>
                <c:pt idx="1">
                  <c:v>45658</c:v>
                </c:pt>
                <c:pt idx="2">
                  <c:v>45658</c:v>
                </c:pt>
                <c:pt idx="3">
                  <c:v>45658</c:v>
                </c:pt>
                <c:pt idx="4">
                  <c:v>45658</c:v>
                </c:pt>
                <c:pt idx="5">
                  <c:v>45658</c:v>
                </c:pt>
                <c:pt idx="6">
                  <c:v>45658</c:v>
                </c:pt>
                <c:pt idx="7">
                  <c:v>45658</c:v>
                </c:pt>
                <c:pt idx="8">
                  <c:v>45658</c:v>
                </c:pt>
                <c:pt idx="9">
                  <c:v>45658</c:v>
                </c:pt>
                <c:pt idx="10">
                  <c:v>45658</c:v>
                </c:pt>
                <c:pt idx="11">
                  <c:v>45658</c:v>
                </c:pt>
                <c:pt idx="12">
                  <c:v>45658</c:v>
                </c:pt>
                <c:pt idx="13">
                  <c:v>45658</c:v>
                </c:pt>
                <c:pt idx="14">
                  <c:v>45658</c:v>
                </c:pt>
                <c:pt idx="15">
                  <c:v>45658</c:v>
                </c:pt>
                <c:pt idx="16">
                  <c:v>45658</c:v>
                </c:pt>
                <c:pt idx="17">
                  <c:v>45658</c:v>
                </c:pt>
                <c:pt idx="18">
                  <c:v>45658</c:v>
                </c:pt>
                <c:pt idx="19">
                  <c:v>45658</c:v>
                </c:pt>
                <c:pt idx="20">
                  <c:v>45658</c:v>
                </c:pt>
                <c:pt idx="21">
                  <c:v>45658</c:v>
                </c:pt>
                <c:pt idx="22">
                  <c:v>45658</c:v>
                </c:pt>
                <c:pt idx="23">
                  <c:v>45658</c:v>
                </c:pt>
                <c:pt idx="24">
                  <c:v>45659</c:v>
                </c:pt>
                <c:pt idx="25">
                  <c:v>45659</c:v>
                </c:pt>
                <c:pt idx="26">
                  <c:v>45659</c:v>
                </c:pt>
                <c:pt idx="27">
                  <c:v>45659</c:v>
                </c:pt>
                <c:pt idx="28">
                  <c:v>45659</c:v>
                </c:pt>
                <c:pt idx="29">
                  <c:v>45659</c:v>
                </c:pt>
                <c:pt idx="30">
                  <c:v>45659</c:v>
                </c:pt>
                <c:pt idx="31">
                  <c:v>45659</c:v>
                </c:pt>
                <c:pt idx="32">
                  <c:v>45659</c:v>
                </c:pt>
                <c:pt idx="33">
                  <c:v>45659</c:v>
                </c:pt>
                <c:pt idx="34">
                  <c:v>45659</c:v>
                </c:pt>
                <c:pt idx="35">
                  <c:v>45659</c:v>
                </c:pt>
                <c:pt idx="36">
                  <c:v>45659</c:v>
                </c:pt>
                <c:pt idx="37">
                  <c:v>45659</c:v>
                </c:pt>
                <c:pt idx="38">
                  <c:v>45659</c:v>
                </c:pt>
                <c:pt idx="39">
                  <c:v>45659</c:v>
                </c:pt>
                <c:pt idx="40">
                  <c:v>45659</c:v>
                </c:pt>
                <c:pt idx="41">
                  <c:v>45659</c:v>
                </c:pt>
                <c:pt idx="42">
                  <c:v>45659</c:v>
                </c:pt>
                <c:pt idx="43">
                  <c:v>45659</c:v>
                </c:pt>
                <c:pt idx="44">
                  <c:v>45659</c:v>
                </c:pt>
                <c:pt idx="45">
                  <c:v>45659</c:v>
                </c:pt>
                <c:pt idx="46">
                  <c:v>45659</c:v>
                </c:pt>
                <c:pt idx="47">
                  <c:v>45659</c:v>
                </c:pt>
                <c:pt idx="48">
                  <c:v>45660</c:v>
                </c:pt>
                <c:pt idx="49">
                  <c:v>45660</c:v>
                </c:pt>
                <c:pt idx="50">
                  <c:v>45660</c:v>
                </c:pt>
                <c:pt idx="51">
                  <c:v>45660</c:v>
                </c:pt>
                <c:pt idx="52">
                  <c:v>45660</c:v>
                </c:pt>
                <c:pt idx="53">
                  <c:v>45660</c:v>
                </c:pt>
                <c:pt idx="54">
                  <c:v>45660</c:v>
                </c:pt>
                <c:pt idx="55">
                  <c:v>45660</c:v>
                </c:pt>
                <c:pt idx="56">
                  <c:v>45660</c:v>
                </c:pt>
                <c:pt idx="57">
                  <c:v>45660</c:v>
                </c:pt>
                <c:pt idx="58">
                  <c:v>45660</c:v>
                </c:pt>
                <c:pt idx="59">
                  <c:v>45660</c:v>
                </c:pt>
                <c:pt idx="60">
                  <c:v>45660</c:v>
                </c:pt>
                <c:pt idx="61">
                  <c:v>45660</c:v>
                </c:pt>
                <c:pt idx="62">
                  <c:v>45660</c:v>
                </c:pt>
                <c:pt idx="63">
                  <c:v>45660</c:v>
                </c:pt>
                <c:pt idx="64">
                  <c:v>45660</c:v>
                </c:pt>
                <c:pt idx="65">
                  <c:v>45660</c:v>
                </c:pt>
                <c:pt idx="66">
                  <c:v>45660</c:v>
                </c:pt>
                <c:pt idx="67">
                  <c:v>45660</c:v>
                </c:pt>
                <c:pt idx="68">
                  <c:v>45660</c:v>
                </c:pt>
                <c:pt idx="69">
                  <c:v>45660</c:v>
                </c:pt>
                <c:pt idx="70">
                  <c:v>45660</c:v>
                </c:pt>
                <c:pt idx="71">
                  <c:v>45660</c:v>
                </c:pt>
                <c:pt idx="72">
                  <c:v>45661</c:v>
                </c:pt>
                <c:pt idx="73">
                  <c:v>45661</c:v>
                </c:pt>
                <c:pt idx="74">
                  <c:v>45661</c:v>
                </c:pt>
                <c:pt idx="75">
                  <c:v>45661</c:v>
                </c:pt>
                <c:pt idx="76">
                  <c:v>45661</c:v>
                </c:pt>
                <c:pt idx="77">
                  <c:v>45661</c:v>
                </c:pt>
                <c:pt idx="78">
                  <c:v>45661</c:v>
                </c:pt>
                <c:pt idx="79">
                  <c:v>45661</c:v>
                </c:pt>
                <c:pt idx="80">
                  <c:v>45661</c:v>
                </c:pt>
                <c:pt idx="81">
                  <c:v>45661</c:v>
                </c:pt>
                <c:pt idx="82">
                  <c:v>45661</c:v>
                </c:pt>
                <c:pt idx="83">
                  <c:v>45661</c:v>
                </c:pt>
                <c:pt idx="84">
                  <c:v>45661</c:v>
                </c:pt>
                <c:pt idx="85">
                  <c:v>45661</c:v>
                </c:pt>
                <c:pt idx="86">
                  <c:v>45661</c:v>
                </c:pt>
                <c:pt idx="87">
                  <c:v>45661</c:v>
                </c:pt>
                <c:pt idx="88">
                  <c:v>45661</c:v>
                </c:pt>
                <c:pt idx="89">
                  <c:v>45661</c:v>
                </c:pt>
                <c:pt idx="90">
                  <c:v>45661</c:v>
                </c:pt>
                <c:pt idx="91">
                  <c:v>45661</c:v>
                </c:pt>
                <c:pt idx="92">
                  <c:v>45661</c:v>
                </c:pt>
                <c:pt idx="93">
                  <c:v>45661</c:v>
                </c:pt>
                <c:pt idx="94">
                  <c:v>45661</c:v>
                </c:pt>
                <c:pt idx="95">
                  <c:v>45661</c:v>
                </c:pt>
                <c:pt idx="96">
                  <c:v>45662</c:v>
                </c:pt>
                <c:pt idx="97">
                  <c:v>45662</c:v>
                </c:pt>
                <c:pt idx="98">
                  <c:v>45662</c:v>
                </c:pt>
                <c:pt idx="99">
                  <c:v>45662</c:v>
                </c:pt>
                <c:pt idx="100">
                  <c:v>45662</c:v>
                </c:pt>
                <c:pt idx="101">
                  <c:v>45662</c:v>
                </c:pt>
                <c:pt idx="102">
                  <c:v>45662</c:v>
                </c:pt>
                <c:pt idx="103">
                  <c:v>45662</c:v>
                </c:pt>
                <c:pt idx="104">
                  <c:v>45662</c:v>
                </c:pt>
                <c:pt idx="105">
                  <c:v>45662</c:v>
                </c:pt>
                <c:pt idx="106">
                  <c:v>45662</c:v>
                </c:pt>
                <c:pt idx="107">
                  <c:v>45662</c:v>
                </c:pt>
                <c:pt idx="108">
                  <c:v>45662</c:v>
                </c:pt>
                <c:pt idx="109">
                  <c:v>45662</c:v>
                </c:pt>
                <c:pt idx="110">
                  <c:v>45662</c:v>
                </c:pt>
                <c:pt idx="111">
                  <c:v>45662</c:v>
                </c:pt>
                <c:pt idx="112">
                  <c:v>45662</c:v>
                </c:pt>
                <c:pt idx="113">
                  <c:v>45662</c:v>
                </c:pt>
                <c:pt idx="114">
                  <c:v>45662</c:v>
                </c:pt>
                <c:pt idx="115">
                  <c:v>45662</c:v>
                </c:pt>
                <c:pt idx="116">
                  <c:v>45662</c:v>
                </c:pt>
                <c:pt idx="117">
                  <c:v>45662</c:v>
                </c:pt>
                <c:pt idx="118">
                  <c:v>45662</c:v>
                </c:pt>
                <c:pt idx="119">
                  <c:v>45662</c:v>
                </c:pt>
                <c:pt idx="120">
                  <c:v>45663</c:v>
                </c:pt>
                <c:pt idx="121">
                  <c:v>45663</c:v>
                </c:pt>
                <c:pt idx="122">
                  <c:v>45663</c:v>
                </c:pt>
                <c:pt idx="123">
                  <c:v>45663</c:v>
                </c:pt>
                <c:pt idx="124">
                  <c:v>45663</c:v>
                </c:pt>
                <c:pt idx="125">
                  <c:v>45663</c:v>
                </c:pt>
                <c:pt idx="126">
                  <c:v>45663</c:v>
                </c:pt>
                <c:pt idx="127">
                  <c:v>45663</c:v>
                </c:pt>
                <c:pt idx="128">
                  <c:v>45663</c:v>
                </c:pt>
                <c:pt idx="129">
                  <c:v>45663</c:v>
                </c:pt>
                <c:pt idx="130">
                  <c:v>45663</c:v>
                </c:pt>
                <c:pt idx="131">
                  <c:v>45663</c:v>
                </c:pt>
                <c:pt idx="132">
                  <c:v>45663</c:v>
                </c:pt>
                <c:pt idx="133">
                  <c:v>45663</c:v>
                </c:pt>
                <c:pt idx="134">
                  <c:v>45663</c:v>
                </c:pt>
                <c:pt idx="135">
                  <c:v>45663</c:v>
                </c:pt>
                <c:pt idx="136">
                  <c:v>45663</c:v>
                </c:pt>
                <c:pt idx="137">
                  <c:v>45663</c:v>
                </c:pt>
                <c:pt idx="138">
                  <c:v>45663</c:v>
                </c:pt>
                <c:pt idx="139">
                  <c:v>45663</c:v>
                </c:pt>
                <c:pt idx="140">
                  <c:v>45663</c:v>
                </c:pt>
                <c:pt idx="141">
                  <c:v>45663</c:v>
                </c:pt>
                <c:pt idx="142">
                  <c:v>45663</c:v>
                </c:pt>
                <c:pt idx="143">
                  <c:v>45663</c:v>
                </c:pt>
                <c:pt idx="144">
                  <c:v>45664</c:v>
                </c:pt>
                <c:pt idx="145">
                  <c:v>45664</c:v>
                </c:pt>
                <c:pt idx="146">
                  <c:v>45664</c:v>
                </c:pt>
                <c:pt idx="147">
                  <c:v>45664</c:v>
                </c:pt>
                <c:pt idx="148">
                  <c:v>45664</c:v>
                </c:pt>
                <c:pt idx="149">
                  <c:v>45664</c:v>
                </c:pt>
                <c:pt idx="150">
                  <c:v>45664</c:v>
                </c:pt>
                <c:pt idx="151">
                  <c:v>45664</c:v>
                </c:pt>
                <c:pt idx="152">
                  <c:v>45664</c:v>
                </c:pt>
                <c:pt idx="153">
                  <c:v>45664</c:v>
                </c:pt>
                <c:pt idx="154">
                  <c:v>45664</c:v>
                </c:pt>
                <c:pt idx="155">
                  <c:v>45664</c:v>
                </c:pt>
                <c:pt idx="156">
                  <c:v>45664</c:v>
                </c:pt>
                <c:pt idx="157">
                  <c:v>45664</c:v>
                </c:pt>
                <c:pt idx="158">
                  <c:v>45664</c:v>
                </c:pt>
                <c:pt idx="159">
                  <c:v>45664</c:v>
                </c:pt>
                <c:pt idx="160">
                  <c:v>45664</c:v>
                </c:pt>
                <c:pt idx="161">
                  <c:v>45664</c:v>
                </c:pt>
                <c:pt idx="162">
                  <c:v>45664</c:v>
                </c:pt>
                <c:pt idx="163">
                  <c:v>45664</c:v>
                </c:pt>
                <c:pt idx="164">
                  <c:v>45664</c:v>
                </c:pt>
                <c:pt idx="165">
                  <c:v>45664</c:v>
                </c:pt>
                <c:pt idx="166">
                  <c:v>45664</c:v>
                </c:pt>
                <c:pt idx="167">
                  <c:v>45664</c:v>
                </c:pt>
                <c:pt idx="168">
                  <c:v>45665</c:v>
                </c:pt>
                <c:pt idx="169">
                  <c:v>45665</c:v>
                </c:pt>
                <c:pt idx="170">
                  <c:v>45665</c:v>
                </c:pt>
                <c:pt idx="171">
                  <c:v>45665</c:v>
                </c:pt>
                <c:pt idx="172">
                  <c:v>45665</c:v>
                </c:pt>
                <c:pt idx="173">
                  <c:v>45665</c:v>
                </c:pt>
                <c:pt idx="174">
                  <c:v>45665</c:v>
                </c:pt>
                <c:pt idx="175">
                  <c:v>45665</c:v>
                </c:pt>
                <c:pt idx="176">
                  <c:v>45665</c:v>
                </c:pt>
                <c:pt idx="177">
                  <c:v>45665</c:v>
                </c:pt>
                <c:pt idx="178">
                  <c:v>45665</c:v>
                </c:pt>
                <c:pt idx="179">
                  <c:v>45665</c:v>
                </c:pt>
                <c:pt idx="180">
                  <c:v>45665</c:v>
                </c:pt>
                <c:pt idx="181">
                  <c:v>45665</c:v>
                </c:pt>
                <c:pt idx="182">
                  <c:v>45665</c:v>
                </c:pt>
                <c:pt idx="183">
                  <c:v>45665</c:v>
                </c:pt>
                <c:pt idx="184">
                  <c:v>45665</c:v>
                </c:pt>
                <c:pt idx="185">
                  <c:v>45665</c:v>
                </c:pt>
                <c:pt idx="186">
                  <c:v>45665</c:v>
                </c:pt>
                <c:pt idx="187">
                  <c:v>45665</c:v>
                </c:pt>
                <c:pt idx="188">
                  <c:v>45665</c:v>
                </c:pt>
                <c:pt idx="189">
                  <c:v>45665</c:v>
                </c:pt>
                <c:pt idx="190">
                  <c:v>45665</c:v>
                </c:pt>
                <c:pt idx="191">
                  <c:v>45665</c:v>
                </c:pt>
                <c:pt idx="192">
                  <c:v>45666</c:v>
                </c:pt>
                <c:pt idx="193">
                  <c:v>45666</c:v>
                </c:pt>
                <c:pt idx="194">
                  <c:v>45666</c:v>
                </c:pt>
                <c:pt idx="195">
                  <c:v>45666</c:v>
                </c:pt>
                <c:pt idx="196">
                  <c:v>45666</c:v>
                </c:pt>
                <c:pt idx="197">
                  <c:v>45666</c:v>
                </c:pt>
                <c:pt idx="198">
                  <c:v>45666</c:v>
                </c:pt>
                <c:pt idx="199">
                  <c:v>45666</c:v>
                </c:pt>
                <c:pt idx="200">
                  <c:v>45666</c:v>
                </c:pt>
                <c:pt idx="201">
                  <c:v>45666</c:v>
                </c:pt>
                <c:pt idx="202">
                  <c:v>45666</c:v>
                </c:pt>
                <c:pt idx="203">
                  <c:v>45666</c:v>
                </c:pt>
                <c:pt idx="204">
                  <c:v>45666</c:v>
                </c:pt>
                <c:pt idx="205">
                  <c:v>45666</c:v>
                </c:pt>
                <c:pt idx="206">
                  <c:v>45666</c:v>
                </c:pt>
                <c:pt idx="207">
                  <c:v>45666</c:v>
                </c:pt>
                <c:pt idx="208">
                  <c:v>45666</c:v>
                </c:pt>
                <c:pt idx="209">
                  <c:v>45666</c:v>
                </c:pt>
                <c:pt idx="210">
                  <c:v>45666</c:v>
                </c:pt>
                <c:pt idx="211">
                  <c:v>45666</c:v>
                </c:pt>
                <c:pt idx="212">
                  <c:v>45666</c:v>
                </c:pt>
                <c:pt idx="213">
                  <c:v>45666</c:v>
                </c:pt>
                <c:pt idx="214">
                  <c:v>45666</c:v>
                </c:pt>
                <c:pt idx="215">
                  <c:v>45666</c:v>
                </c:pt>
                <c:pt idx="216">
                  <c:v>45667</c:v>
                </c:pt>
                <c:pt idx="217">
                  <c:v>45667</c:v>
                </c:pt>
                <c:pt idx="218">
                  <c:v>45667</c:v>
                </c:pt>
                <c:pt idx="219">
                  <c:v>45667</c:v>
                </c:pt>
                <c:pt idx="220">
                  <c:v>45667</c:v>
                </c:pt>
                <c:pt idx="221">
                  <c:v>45667</c:v>
                </c:pt>
                <c:pt idx="222">
                  <c:v>45667</c:v>
                </c:pt>
                <c:pt idx="223">
                  <c:v>45667</c:v>
                </c:pt>
                <c:pt idx="224">
                  <c:v>45667</c:v>
                </c:pt>
                <c:pt idx="225">
                  <c:v>45667</c:v>
                </c:pt>
                <c:pt idx="226">
                  <c:v>45667</c:v>
                </c:pt>
                <c:pt idx="227">
                  <c:v>45667</c:v>
                </c:pt>
                <c:pt idx="228">
                  <c:v>45667</c:v>
                </c:pt>
                <c:pt idx="229">
                  <c:v>45667</c:v>
                </c:pt>
                <c:pt idx="230">
                  <c:v>45667</c:v>
                </c:pt>
                <c:pt idx="231">
                  <c:v>45667</c:v>
                </c:pt>
                <c:pt idx="232">
                  <c:v>45667</c:v>
                </c:pt>
                <c:pt idx="233">
                  <c:v>45667</c:v>
                </c:pt>
                <c:pt idx="234">
                  <c:v>45667</c:v>
                </c:pt>
                <c:pt idx="235">
                  <c:v>45667</c:v>
                </c:pt>
                <c:pt idx="236">
                  <c:v>45667</c:v>
                </c:pt>
                <c:pt idx="237">
                  <c:v>45667</c:v>
                </c:pt>
                <c:pt idx="238">
                  <c:v>45667</c:v>
                </c:pt>
                <c:pt idx="239">
                  <c:v>45667</c:v>
                </c:pt>
                <c:pt idx="240">
                  <c:v>45668</c:v>
                </c:pt>
                <c:pt idx="241">
                  <c:v>45668</c:v>
                </c:pt>
                <c:pt idx="242">
                  <c:v>45668</c:v>
                </c:pt>
                <c:pt idx="243">
                  <c:v>45668</c:v>
                </c:pt>
                <c:pt idx="244">
                  <c:v>45668</c:v>
                </c:pt>
                <c:pt idx="245">
                  <c:v>45668</c:v>
                </c:pt>
                <c:pt idx="246">
                  <c:v>45668</c:v>
                </c:pt>
                <c:pt idx="247">
                  <c:v>45668</c:v>
                </c:pt>
                <c:pt idx="248">
                  <c:v>45668</c:v>
                </c:pt>
                <c:pt idx="249">
                  <c:v>45668</c:v>
                </c:pt>
                <c:pt idx="250">
                  <c:v>45668</c:v>
                </c:pt>
                <c:pt idx="251">
                  <c:v>45668</c:v>
                </c:pt>
                <c:pt idx="252">
                  <c:v>45668</c:v>
                </c:pt>
                <c:pt idx="253">
                  <c:v>45668</c:v>
                </c:pt>
                <c:pt idx="254">
                  <c:v>45668</c:v>
                </c:pt>
                <c:pt idx="255">
                  <c:v>45668</c:v>
                </c:pt>
                <c:pt idx="256">
                  <c:v>45668</c:v>
                </c:pt>
                <c:pt idx="257">
                  <c:v>45668</c:v>
                </c:pt>
                <c:pt idx="258">
                  <c:v>45668</c:v>
                </c:pt>
                <c:pt idx="259">
                  <c:v>45668</c:v>
                </c:pt>
                <c:pt idx="260">
                  <c:v>45668</c:v>
                </c:pt>
                <c:pt idx="261">
                  <c:v>45668</c:v>
                </c:pt>
                <c:pt idx="262">
                  <c:v>45668</c:v>
                </c:pt>
                <c:pt idx="263">
                  <c:v>45668</c:v>
                </c:pt>
                <c:pt idx="264">
                  <c:v>45669</c:v>
                </c:pt>
                <c:pt idx="265">
                  <c:v>45669</c:v>
                </c:pt>
                <c:pt idx="266">
                  <c:v>45669</c:v>
                </c:pt>
                <c:pt idx="267">
                  <c:v>45669</c:v>
                </c:pt>
                <c:pt idx="268">
                  <c:v>45669</c:v>
                </c:pt>
                <c:pt idx="269">
                  <c:v>45669</c:v>
                </c:pt>
                <c:pt idx="270">
                  <c:v>45669</c:v>
                </c:pt>
                <c:pt idx="271">
                  <c:v>45669</c:v>
                </c:pt>
                <c:pt idx="272">
                  <c:v>45669</c:v>
                </c:pt>
                <c:pt idx="273">
                  <c:v>45669</c:v>
                </c:pt>
                <c:pt idx="274">
                  <c:v>45669</c:v>
                </c:pt>
                <c:pt idx="275">
                  <c:v>45669</c:v>
                </c:pt>
                <c:pt idx="276">
                  <c:v>45669</c:v>
                </c:pt>
                <c:pt idx="277">
                  <c:v>45669</c:v>
                </c:pt>
                <c:pt idx="278">
                  <c:v>45669</c:v>
                </c:pt>
                <c:pt idx="279">
                  <c:v>45669</c:v>
                </c:pt>
                <c:pt idx="280">
                  <c:v>45669</c:v>
                </c:pt>
                <c:pt idx="281">
                  <c:v>45669</c:v>
                </c:pt>
                <c:pt idx="282">
                  <c:v>45669</c:v>
                </c:pt>
                <c:pt idx="283">
                  <c:v>45669</c:v>
                </c:pt>
                <c:pt idx="284">
                  <c:v>45669</c:v>
                </c:pt>
                <c:pt idx="285">
                  <c:v>45669</c:v>
                </c:pt>
                <c:pt idx="286">
                  <c:v>45669</c:v>
                </c:pt>
                <c:pt idx="287">
                  <c:v>45669</c:v>
                </c:pt>
                <c:pt idx="288">
                  <c:v>45670</c:v>
                </c:pt>
                <c:pt idx="289">
                  <c:v>45670</c:v>
                </c:pt>
                <c:pt idx="290">
                  <c:v>45670</c:v>
                </c:pt>
                <c:pt idx="291">
                  <c:v>45670</c:v>
                </c:pt>
                <c:pt idx="292">
                  <c:v>45670</c:v>
                </c:pt>
                <c:pt idx="293">
                  <c:v>45670</c:v>
                </c:pt>
                <c:pt idx="294">
                  <c:v>45670</c:v>
                </c:pt>
                <c:pt idx="295">
                  <c:v>45670</c:v>
                </c:pt>
                <c:pt idx="296">
                  <c:v>45670</c:v>
                </c:pt>
                <c:pt idx="297">
                  <c:v>45670</c:v>
                </c:pt>
                <c:pt idx="298">
                  <c:v>45670</c:v>
                </c:pt>
                <c:pt idx="299">
                  <c:v>45670</c:v>
                </c:pt>
                <c:pt idx="300">
                  <c:v>45670</c:v>
                </c:pt>
                <c:pt idx="301">
                  <c:v>45670</c:v>
                </c:pt>
                <c:pt idx="302">
                  <c:v>45670</c:v>
                </c:pt>
                <c:pt idx="303">
                  <c:v>45670</c:v>
                </c:pt>
                <c:pt idx="304">
                  <c:v>45670</c:v>
                </c:pt>
                <c:pt idx="305">
                  <c:v>45670</c:v>
                </c:pt>
                <c:pt idx="306">
                  <c:v>45670</c:v>
                </c:pt>
                <c:pt idx="307">
                  <c:v>45670</c:v>
                </c:pt>
                <c:pt idx="308">
                  <c:v>45670</c:v>
                </c:pt>
                <c:pt idx="309">
                  <c:v>45670</c:v>
                </c:pt>
                <c:pt idx="310">
                  <c:v>45670</c:v>
                </c:pt>
                <c:pt idx="311">
                  <c:v>45670</c:v>
                </c:pt>
                <c:pt idx="312">
                  <c:v>45671</c:v>
                </c:pt>
                <c:pt idx="313">
                  <c:v>45671</c:v>
                </c:pt>
                <c:pt idx="314">
                  <c:v>45671</c:v>
                </c:pt>
                <c:pt idx="315">
                  <c:v>45671</c:v>
                </c:pt>
                <c:pt idx="316">
                  <c:v>45671</c:v>
                </c:pt>
                <c:pt idx="317">
                  <c:v>45671</c:v>
                </c:pt>
                <c:pt idx="318">
                  <c:v>45671</c:v>
                </c:pt>
                <c:pt idx="319">
                  <c:v>45671</c:v>
                </c:pt>
                <c:pt idx="320">
                  <c:v>45671</c:v>
                </c:pt>
                <c:pt idx="321">
                  <c:v>45671</c:v>
                </c:pt>
                <c:pt idx="322">
                  <c:v>45671</c:v>
                </c:pt>
                <c:pt idx="323">
                  <c:v>45671</c:v>
                </c:pt>
                <c:pt idx="324">
                  <c:v>45671</c:v>
                </c:pt>
                <c:pt idx="325">
                  <c:v>45671</c:v>
                </c:pt>
                <c:pt idx="326">
                  <c:v>45671</c:v>
                </c:pt>
                <c:pt idx="327">
                  <c:v>45671</c:v>
                </c:pt>
                <c:pt idx="328">
                  <c:v>45671</c:v>
                </c:pt>
                <c:pt idx="329">
                  <c:v>45671</c:v>
                </c:pt>
                <c:pt idx="330">
                  <c:v>45671</c:v>
                </c:pt>
                <c:pt idx="331">
                  <c:v>45671</c:v>
                </c:pt>
                <c:pt idx="332">
                  <c:v>45671</c:v>
                </c:pt>
                <c:pt idx="333">
                  <c:v>45671</c:v>
                </c:pt>
                <c:pt idx="334">
                  <c:v>45671</c:v>
                </c:pt>
                <c:pt idx="335">
                  <c:v>45671</c:v>
                </c:pt>
                <c:pt idx="336">
                  <c:v>45672</c:v>
                </c:pt>
                <c:pt idx="337">
                  <c:v>45672</c:v>
                </c:pt>
                <c:pt idx="338">
                  <c:v>45672</c:v>
                </c:pt>
                <c:pt idx="339">
                  <c:v>45672</c:v>
                </c:pt>
                <c:pt idx="340">
                  <c:v>45672</c:v>
                </c:pt>
                <c:pt idx="341">
                  <c:v>45672</c:v>
                </c:pt>
                <c:pt idx="342">
                  <c:v>45672</c:v>
                </c:pt>
                <c:pt idx="343">
                  <c:v>45672</c:v>
                </c:pt>
                <c:pt idx="344">
                  <c:v>45672</c:v>
                </c:pt>
                <c:pt idx="345">
                  <c:v>45672</c:v>
                </c:pt>
                <c:pt idx="346">
                  <c:v>45672</c:v>
                </c:pt>
                <c:pt idx="347">
                  <c:v>45672</c:v>
                </c:pt>
                <c:pt idx="348">
                  <c:v>45672</c:v>
                </c:pt>
                <c:pt idx="349">
                  <c:v>45672</c:v>
                </c:pt>
                <c:pt idx="350">
                  <c:v>45672</c:v>
                </c:pt>
                <c:pt idx="351">
                  <c:v>45672</c:v>
                </c:pt>
                <c:pt idx="352">
                  <c:v>45672</c:v>
                </c:pt>
                <c:pt idx="353">
                  <c:v>45672</c:v>
                </c:pt>
                <c:pt idx="354">
                  <c:v>45672</c:v>
                </c:pt>
                <c:pt idx="355">
                  <c:v>45672</c:v>
                </c:pt>
                <c:pt idx="356">
                  <c:v>45672</c:v>
                </c:pt>
                <c:pt idx="357">
                  <c:v>45672</c:v>
                </c:pt>
                <c:pt idx="358">
                  <c:v>45672</c:v>
                </c:pt>
                <c:pt idx="359">
                  <c:v>45672</c:v>
                </c:pt>
                <c:pt idx="360">
                  <c:v>45673</c:v>
                </c:pt>
                <c:pt idx="361">
                  <c:v>45673</c:v>
                </c:pt>
                <c:pt idx="362">
                  <c:v>45673</c:v>
                </c:pt>
                <c:pt idx="363">
                  <c:v>45673</c:v>
                </c:pt>
                <c:pt idx="364">
                  <c:v>45673</c:v>
                </c:pt>
                <c:pt idx="365">
                  <c:v>45673</c:v>
                </c:pt>
                <c:pt idx="366">
                  <c:v>45673</c:v>
                </c:pt>
                <c:pt idx="367">
                  <c:v>45673</c:v>
                </c:pt>
                <c:pt idx="368">
                  <c:v>45673</c:v>
                </c:pt>
                <c:pt idx="369">
                  <c:v>45673</c:v>
                </c:pt>
                <c:pt idx="370">
                  <c:v>45673</c:v>
                </c:pt>
                <c:pt idx="371">
                  <c:v>45673</c:v>
                </c:pt>
                <c:pt idx="372">
                  <c:v>45673</c:v>
                </c:pt>
                <c:pt idx="373">
                  <c:v>45673</c:v>
                </c:pt>
                <c:pt idx="374">
                  <c:v>45673</c:v>
                </c:pt>
                <c:pt idx="375">
                  <c:v>45673</c:v>
                </c:pt>
                <c:pt idx="376">
                  <c:v>45673</c:v>
                </c:pt>
                <c:pt idx="377">
                  <c:v>45673</c:v>
                </c:pt>
                <c:pt idx="378">
                  <c:v>45673</c:v>
                </c:pt>
                <c:pt idx="379">
                  <c:v>45673</c:v>
                </c:pt>
                <c:pt idx="380">
                  <c:v>45673</c:v>
                </c:pt>
                <c:pt idx="381">
                  <c:v>45673</c:v>
                </c:pt>
                <c:pt idx="382">
                  <c:v>45673</c:v>
                </c:pt>
                <c:pt idx="383">
                  <c:v>45673</c:v>
                </c:pt>
                <c:pt idx="384">
                  <c:v>45674</c:v>
                </c:pt>
                <c:pt idx="385">
                  <c:v>45674</c:v>
                </c:pt>
                <c:pt idx="386">
                  <c:v>45674</c:v>
                </c:pt>
                <c:pt idx="387">
                  <c:v>45674</c:v>
                </c:pt>
                <c:pt idx="388">
                  <c:v>45674</c:v>
                </c:pt>
                <c:pt idx="389">
                  <c:v>45674</c:v>
                </c:pt>
                <c:pt idx="390">
                  <c:v>45674</c:v>
                </c:pt>
                <c:pt idx="391">
                  <c:v>45674</c:v>
                </c:pt>
                <c:pt idx="392">
                  <c:v>45674</c:v>
                </c:pt>
                <c:pt idx="393">
                  <c:v>45674</c:v>
                </c:pt>
                <c:pt idx="394">
                  <c:v>45674</c:v>
                </c:pt>
                <c:pt idx="395">
                  <c:v>45674</c:v>
                </c:pt>
                <c:pt idx="396">
                  <c:v>45674</c:v>
                </c:pt>
                <c:pt idx="397">
                  <c:v>45674</c:v>
                </c:pt>
                <c:pt idx="398">
                  <c:v>45674</c:v>
                </c:pt>
                <c:pt idx="399">
                  <c:v>45674</c:v>
                </c:pt>
                <c:pt idx="400">
                  <c:v>45674</c:v>
                </c:pt>
                <c:pt idx="401">
                  <c:v>45674</c:v>
                </c:pt>
                <c:pt idx="402">
                  <c:v>45674</c:v>
                </c:pt>
                <c:pt idx="403">
                  <c:v>45674</c:v>
                </c:pt>
                <c:pt idx="404">
                  <c:v>45674</c:v>
                </c:pt>
                <c:pt idx="405">
                  <c:v>45674</c:v>
                </c:pt>
                <c:pt idx="406">
                  <c:v>45674</c:v>
                </c:pt>
                <c:pt idx="407">
                  <c:v>45674</c:v>
                </c:pt>
                <c:pt idx="408">
                  <c:v>45675</c:v>
                </c:pt>
                <c:pt idx="409">
                  <c:v>45675</c:v>
                </c:pt>
                <c:pt idx="410">
                  <c:v>45675</c:v>
                </c:pt>
                <c:pt idx="411">
                  <c:v>45675</c:v>
                </c:pt>
                <c:pt idx="412">
                  <c:v>45675</c:v>
                </c:pt>
                <c:pt idx="413">
                  <c:v>45675</c:v>
                </c:pt>
                <c:pt idx="414">
                  <c:v>45675</c:v>
                </c:pt>
                <c:pt idx="415">
                  <c:v>45675</c:v>
                </c:pt>
                <c:pt idx="416">
                  <c:v>45675</c:v>
                </c:pt>
                <c:pt idx="417">
                  <c:v>45675</c:v>
                </c:pt>
                <c:pt idx="418">
                  <c:v>45675</c:v>
                </c:pt>
                <c:pt idx="419">
                  <c:v>45675</c:v>
                </c:pt>
                <c:pt idx="420">
                  <c:v>45675</c:v>
                </c:pt>
                <c:pt idx="421">
                  <c:v>45675</c:v>
                </c:pt>
                <c:pt idx="422">
                  <c:v>45675</c:v>
                </c:pt>
                <c:pt idx="423">
                  <c:v>45675</c:v>
                </c:pt>
                <c:pt idx="424">
                  <c:v>45675</c:v>
                </c:pt>
                <c:pt idx="425">
                  <c:v>45675</c:v>
                </c:pt>
                <c:pt idx="426">
                  <c:v>45675</c:v>
                </c:pt>
                <c:pt idx="427">
                  <c:v>45675</c:v>
                </c:pt>
                <c:pt idx="428">
                  <c:v>45675</c:v>
                </c:pt>
                <c:pt idx="429">
                  <c:v>45675</c:v>
                </c:pt>
                <c:pt idx="430">
                  <c:v>45675</c:v>
                </c:pt>
                <c:pt idx="431">
                  <c:v>45675</c:v>
                </c:pt>
                <c:pt idx="432">
                  <c:v>45676</c:v>
                </c:pt>
                <c:pt idx="433">
                  <c:v>45676</c:v>
                </c:pt>
                <c:pt idx="434">
                  <c:v>45676</c:v>
                </c:pt>
                <c:pt idx="435">
                  <c:v>45676</c:v>
                </c:pt>
                <c:pt idx="436">
                  <c:v>45676</c:v>
                </c:pt>
                <c:pt idx="437">
                  <c:v>45676</c:v>
                </c:pt>
                <c:pt idx="438">
                  <c:v>45676</c:v>
                </c:pt>
                <c:pt idx="439">
                  <c:v>45676</c:v>
                </c:pt>
                <c:pt idx="440">
                  <c:v>45676</c:v>
                </c:pt>
                <c:pt idx="441">
                  <c:v>45676</c:v>
                </c:pt>
                <c:pt idx="442">
                  <c:v>45676</c:v>
                </c:pt>
                <c:pt idx="443">
                  <c:v>45676</c:v>
                </c:pt>
                <c:pt idx="444">
                  <c:v>45676</c:v>
                </c:pt>
                <c:pt idx="445">
                  <c:v>45676</c:v>
                </c:pt>
                <c:pt idx="446">
                  <c:v>45676</c:v>
                </c:pt>
                <c:pt idx="447">
                  <c:v>45676</c:v>
                </c:pt>
                <c:pt idx="448">
                  <c:v>45676</c:v>
                </c:pt>
                <c:pt idx="449">
                  <c:v>45676</c:v>
                </c:pt>
                <c:pt idx="450">
                  <c:v>45676</c:v>
                </c:pt>
                <c:pt idx="451">
                  <c:v>45676</c:v>
                </c:pt>
                <c:pt idx="452">
                  <c:v>45676</c:v>
                </c:pt>
                <c:pt idx="453">
                  <c:v>45676</c:v>
                </c:pt>
                <c:pt idx="454">
                  <c:v>45676</c:v>
                </c:pt>
                <c:pt idx="455">
                  <c:v>45676</c:v>
                </c:pt>
                <c:pt idx="456">
                  <c:v>45677</c:v>
                </c:pt>
                <c:pt idx="457">
                  <c:v>45677</c:v>
                </c:pt>
                <c:pt idx="458">
                  <c:v>45677</c:v>
                </c:pt>
                <c:pt idx="459">
                  <c:v>45677</c:v>
                </c:pt>
                <c:pt idx="460">
                  <c:v>45677</c:v>
                </c:pt>
                <c:pt idx="461">
                  <c:v>45677</c:v>
                </c:pt>
                <c:pt idx="462">
                  <c:v>45677</c:v>
                </c:pt>
                <c:pt idx="463">
                  <c:v>45677</c:v>
                </c:pt>
                <c:pt idx="464">
                  <c:v>45677</c:v>
                </c:pt>
                <c:pt idx="465">
                  <c:v>45677</c:v>
                </c:pt>
                <c:pt idx="466">
                  <c:v>45677</c:v>
                </c:pt>
                <c:pt idx="467">
                  <c:v>45677</c:v>
                </c:pt>
                <c:pt idx="468">
                  <c:v>45677</c:v>
                </c:pt>
                <c:pt idx="469">
                  <c:v>45677</c:v>
                </c:pt>
                <c:pt idx="470">
                  <c:v>45677</c:v>
                </c:pt>
                <c:pt idx="471">
                  <c:v>45677</c:v>
                </c:pt>
                <c:pt idx="472">
                  <c:v>45677</c:v>
                </c:pt>
                <c:pt idx="473">
                  <c:v>45677</c:v>
                </c:pt>
                <c:pt idx="474">
                  <c:v>45677</c:v>
                </c:pt>
                <c:pt idx="475">
                  <c:v>45677</c:v>
                </c:pt>
                <c:pt idx="476">
                  <c:v>45677</c:v>
                </c:pt>
                <c:pt idx="477">
                  <c:v>45677</c:v>
                </c:pt>
                <c:pt idx="478">
                  <c:v>45677</c:v>
                </c:pt>
                <c:pt idx="479">
                  <c:v>45677</c:v>
                </c:pt>
                <c:pt idx="480">
                  <c:v>45678</c:v>
                </c:pt>
                <c:pt idx="481">
                  <c:v>45678</c:v>
                </c:pt>
                <c:pt idx="482">
                  <c:v>45678</c:v>
                </c:pt>
                <c:pt idx="483">
                  <c:v>45678</c:v>
                </c:pt>
                <c:pt idx="484">
                  <c:v>45678</c:v>
                </c:pt>
                <c:pt idx="485">
                  <c:v>45678</c:v>
                </c:pt>
                <c:pt idx="486">
                  <c:v>45678</c:v>
                </c:pt>
                <c:pt idx="487">
                  <c:v>45678</c:v>
                </c:pt>
                <c:pt idx="488">
                  <c:v>45678</c:v>
                </c:pt>
                <c:pt idx="489">
                  <c:v>45678</c:v>
                </c:pt>
                <c:pt idx="490">
                  <c:v>45678</c:v>
                </c:pt>
                <c:pt idx="491">
                  <c:v>45678</c:v>
                </c:pt>
                <c:pt idx="492">
                  <c:v>45678</c:v>
                </c:pt>
                <c:pt idx="493">
                  <c:v>45678</c:v>
                </c:pt>
                <c:pt idx="494">
                  <c:v>45678</c:v>
                </c:pt>
                <c:pt idx="495">
                  <c:v>45678</c:v>
                </c:pt>
                <c:pt idx="496">
                  <c:v>45678</c:v>
                </c:pt>
                <c:pt idx="497">
                  <c:v>45678</c:v>
                </c:pt>
                <c:pt idx="498">
                  <c:v>45678</c:v>
                </c:pt>
                <c:pt idx="499">
                  <c:v>45678</c:v>
                </c:pt>
                <c:pt idx="500">
                  <c:v>45678</c:v>
                </c:pt>
                <c:pt idx="501">
                  <c:v>45678</c:v>
                </c:pt>
                <c:pt idx="502">
                  <c:v>45678</c:v>
                </c:pt>
                <c:pt idx="503">
                  <c:v>45678</c:v>
                </c:pt>
                <c:pt idx="504">
                  <c:v>45679</c:v>
                </c:pt>
                <c:pt idx="505">
                  <c:v>45679</c:v>
                </c:pt>
                <c:pt idx="506">
                  <c:v>45679</c:v>
                </c:pt>
                <c:pt idx="507">
                  <c:v>45679</c:v>
                </c:pt>
                <c:pt idx="508">
                  <c:v>45679</c:v>
                </c:pt>
                <c:pt idx="509">
                  <c:v>45679</c:v>
                </c:pt>
                <c:pt idx="510">
                  <c:v>45679</c:v>
                </c:pt>
                <c:pt idx="511">
                  <c:v>45679</c:v>
                </c:pt>
                <c:pt idx="512">
                  <c:v>45679</c:v>
                </c:pt>
                <c:pt idx="513">
                  <c:v>45679</c:v>
                </c:pt>
                <c:pt idx="514">
                  <c:v>45679</c:v>
                </c:pt>
                <c:pt idx="515">
                  <c:v>45679</c:v>
                </c:pt>
                <c:pt idx="516">
                  <c:v>45679</c:v>
                </c:pt>
                <c:pt idx="517">
                  <c:v>45679</c:v>
                </c:pt>
                <c:pt idx="518">
                  <c:v>45679</c:v>
                </c:pt>
                <c:pt idx="519">
                  <c:v>45679</c:v>
                </c:pt>
                <c:pt idx="520">
                  <c:v>45679</c:v>
                </c:pt>
                <c:pt idx="521">
                  <c:v>45679</c:v>
                </c:pt>
                <c:pt idx="522">
                  <c:v>45679</c:v>
                </c:pt>
                <c:pt idx="523">
                  <c:v>45679</c:v>
                </c:pt>
                <c:pt idx="524">
                  <c:v>45679</c:v>
                </c:pt>
                <c:pt idx="525">
                  <c:v>45679</c:v>
                </c:pt>
                <c:pt idx="526">
                  <c:v>45679</c:v>
                </c:pt>
                <c:pt idx="527">
                  <c:v>45679</c:v>
                </c:pt>
                <c:pt idx="528">
                  <c:v>45680</c:v>
                </c:pt>
                <c:pt idx="529">
                  <c:v>45680</c:v>
                </c:pt>
                <c:pt idx="530">
                  <c:v>45680</c:v>
                </c:pt>
                <c:pt idx="531">
                  <c:v>45680</c:v>
                </c:pt>
                <c:pt idx="532">
                  <c:v>45680</c:v>
                </c:pt>
                <c:pt idx="533">
                  <c:v>45680</c:v>
                </c:pt>
                <c:pt idx="534">
                  <c:v>45680</c:v>
                </c:pt>
                <c:pt idx="535">
                  <c:v>45680</c:v>
                </c:pt>
                <c:pt idx="536">
                  <c:v>45680</c:v>
                </c:pt>
                <c:pt idx="537">
                  <c:v>45680</c:v>
                </c:pt>
                <c:pt idx="538">
                  <c:v>45680</c:v>
                </c:pt>
                <c:pt idx="539">
                  <c:v>45680</c:v>
                </c:pt>
                <c:pt idx="540">
                  <c:v>45680</c:v>
                </c:pt>
                <c:pt idx="541">
                  <c:v>45680</c:v>
                </c:pt>
                <c:pt idx="542">
                  <c:v>45680</c:v>
                </c:pt>
                <c:pt idx="543">
                  <c:v>45680</c:v>
                </c:pt>
                <c:pt idx="544">
                  <c:v>45680</c:v>
                </c:pt>
                <c:pt idx="545">
                  <c:v>45680</c:v>
                </c:pt>
                <c:pt idx="546">
                  <c:v>45680</c:v>
                </c:pt>
                <c:pt idx="547">
                  <c:v>45680</c:v>
                </c:pt>
                <c:pt idx="548">
                  <c:v>45680</c:v>
                </c:pt>
                <c:pt idx="549">
                  <c:v>45680</c:v>
                </c:pt>
                <c:pt idx="550">
                  <c:v>45680</c:v>
                </c:pt>
                <c:pt idx="551">
                  <c:v>45680</c:v>
                </c:pt>
                <c:pt idx="552">
                  <c:v>45681</c:v>
                </c:pt>
                <c:pt idx="553">
                  <c:v>45681</c:v>
                </c:pt>
                <c:pt idx="554">
                  <c:v>45681</c:v>
                </c:pt>
                <c:pt idx="555">
                  <c:v>45681</c:v>
                </c:pt>
                <c:pt idx="556">
                  <c:v>45681</c:v>
                </c:pt>
                <c:pt idx="557">
                  <c:v>45681</c:v>
                </c:pt>
                <c:pt idx="558">
                  <c:v>45681</c:v>
                </c:pt>
                <c:pt idx="559">
                  <c:v>45681</c:v>
                </c:pt>
                <c:pt idx="560">
                  <c:v>45681</c:v>
                </c:pt>
                <c:pt idx="561">
                  <c:v>45681</c:v>
                </c:pt>
                <c:pt idx="562">
                  <c:v>45681</c:v>
                </c:pt>
                <c:pt idx="563">
                  <c:v>45681</c:v>
                </c:pt>
                <c:pt idx="564">
                  <c:v>45681</c:v>
                </c:pt>
                <c:pt idx="565">
                  <c:v>45681</c:v>
                </c:pt>
                <c:pt idx="566">
                  <c:v>45681</c:v>
                </c:pt>
                <c:pt idx="567">
                  <c:v>45681</c:v>
                </c:pt>
                <c:pt idx="568">
                  <c:v>45681</c:v>
                </c:pt>
                <c:pt idx="569">
                  <c:v>45681</c:v>
                </c:pt>
                <c:pt idx="570">
                  <c:v>45681</c:v>
                </c:pt>
                <c:pt idx="571">
                  <c:v>45681</c:v>
                </c:pt>
                <c:pt idx="572">
                  <c:v>45681</c:v>
                </c:pt>
                <c:pt idx="573">
                  <c:v>45681</c:v>
                </c:pt>
                <c:pt idx="574">
                  <c:v>45681</c:v>
                </c:pt>
                <c:pt idx="575">
                  <c:v>45681</c:v>
                </c:pt>
                <c:pt idx="576">
                  <c:v>45682</c:v>
                </c:pt>
                <c:pt idx="577">
                  <c:v>45682</c:v>
                </c:pt>
                <c:pt idx="578">
                  <c:v>45682</c:v>
                </c:pt>
                <c:pt idx="579">
                  <c:v>45682</c:v>
                </c:pt>
                <c:pt idx="580">
                  <c:v>45682</c:v>
                </c:pt>
                <c:pt idx="581">
                  <c:v>45682</c:v>
                </c:pt>
                <c:pt idx="582">
                  <c:v>45682</c:v>
                </c:pt>
                <c:pt idx="583">
                  <c:v>45682</c:v>
                </c:pt>
                <c:pt idx="584">
                  <c:v>45682</c:v>
                </c:pt>
                <c:pt idx="585">
                  <c:v>45682</c:v>
                </c:pt>
                <c:pt idx="586">
                  <c:v>45682</c:v>
                </c:pt>
                <c:pt idx="587">
                  <c:v>45682</c:v>
                </c:pt>
                <c:pt idx="588">
                  <c:v>45682</c:v>
                </c:pt>
                <c:pt idx="589">
                  <c:v>45682</c:v>
                </c:pt>
                <c:pt idx="590">
                  <c:v>45682</c:v>
                </c:pt>
                <c:pt idx="591">
                  <c:v>45682</c:v>
                </c:pt>
                <c:pt idx="592">
                  <c:v>45682</c:v>
                </c:pt>
                <c:pt idx="593">
                  <c:v>45682</c:v>
                </c:pt>
                <c:pt idx="594">
                  <c:v>45682</c:v>
                </c:pt>
                <c:pt idx="595">
                  <c:v>45682</c:v>
                </c:pt>
                <c:pt idx="596">
                  <c:v>45682</c:v>
                </c:pt>
                <c:pt idx="597">
                  <c:v>45682</c:v>
                </c:pt>
                <c:pt idx="598">
                  <c:v>45682</c:v>
                </c:pt>
                <c:pt idx="599">
                  <c:v>45682</c:v>
                </c:pt>
                <c:pt idx="600">
                  <c:v>45683</c:v>
                </c:pt>
                <c:pt idx="601">
                  <c:v>45683</c:v>
                </c:pt>
                <c:pt idx="602">
                  <c:v>45683</c:v>
                </c:pt>
                <c:pt idx="603">
                  <c:v>45683</c:v>
                </c:pt>
                <c:pt idx="604">
                  <c:v>45683</c:v>
                </c:pt>
                <c:pt idx="605">
                  <c:v>45683</c:v>
                </c:pt>
                <c:pt idx="606">
                  <c:v>45683</c:v>
                </c:pt>
                <c:pt idx="607">
                  <c:v>45683</c:v>
                </c:pt>
                <c:pt idx="608">
                  <c:v>45683</c:v>
                </c:pt>
                <c:pt idx="609">
                  <c:v>45683</c:v>
                </c:pt>
                <c:pt idx="610">
                  <c:v>45683</c:v>
                </c:pt>
                <c:pt idx="611">
                  <c:v>45683</c:v>
                </c:pt>
                <c:pt idx="612">
                  <c:v>45683</c:v>
                </c:pt>
                <c:pt idx="613">
                  <c:v>45683</c:v>
                </c:pt>
                <c:pt idx="614">
                  <c:v>45683</c:v>
                </c:pt>
                <c:pt idx="615">
                  <c:v>45683</c:v>
                </c:pt>
                <c:pt idx="616">
                  <c:v>45683</c:v>
                </c:pt>
                <c:pt idx="617">
                  <c:v>45683</c:v>
                </c:pt>
                <c:pt idx="618">
                  <c:v>45683</c:v>
                </c:pt>
                <c:pt idx="619">
                  <c:v>45683</c:v>
                </c:pt>
                <c:pt idx="620">
                  <c:v>45683</c:v>
                </c:pt>
                <c:pt idx="621">
                  <c:v>45683</c:v>
                </c:pt>
                <c:pt idx="622">
                  <c:v>45683</c:v>
                </c:pt>
                <c:pt idx="623">
                  <c:v>45683</c:v>
                </c:pt>
                <c:pt idx="624">
                  <c:v>45684</c:v>
                </c:pt>
                <c:pt idx="625">
                  <c:v>45684</c:v>
                </c:pt>
                <c:pt idx="626">
                  <c:v>45684</c:v>
                </c:pt>
                <c:pt idx="627">
                  <c:v>45684</c:v>
                </c:pt>
                <c:pt idx="628">
                  <c:v>45684</c:v>
                </c:pt>
                <c:pt idx="629">
                  <c:v>45684</c:v>
                </c:pt>
                <c:pt idx="630">
                  <c:v>45684</c:v>
                </c:pt>
                <c:pt idx="631">
                  <c:v>45684</c:v>
                </c:pt>
                <c:pt idx="632">
                  <c:v>45684</c:v>
                </c:pt>
                <c:pt idx="633">
                  <c:v>45684</c:v>
                </c:pt>
                <c:pt idx="634">
                  <c:v>45684</c:v>
                </c:pt>
                <c:pt idx="635">
                  <c:v>45684</c:v>
                </c:pt>
                <c:pt idx="636">
                  <c:v>45684</c:v>
                </c:pt>
                <c:pt idx="637">
                  <c:v>45684</c:v>
                </c:pt>
                <c:pt idx="638">
                  <c:v>45684</c:v>
                </c:pt>
                <c:pt idx="639">
                  <c:v>45684</c:v>
                </c:pt>
                <c:pt idx="640">
                  <c:v>45684</c:v>
                </c:pt>
                <c:pt idx="641">
                  <c:v>45684</c:v>
                </c:pt>
                <c:pt idx="642">
                  <c:v>45684</c:v>
                </c:pt>
                <c:pt idx="643">
                  <c:v>45684</c:v>
                </c:pt>
                <c:pt idx="644">
                  <c:v>45684</c:v>
                </c:pt>
                <c:pt idx="645">
                  <c:v>45684</c:v>
                </c:pt>
                <c:pt idx="646">
                  <c:v>45684</c:v>
                </c:pt>
                <c:pt idx="647">
                  <c:v>45684</c:v>
                </c:pt>
                <c:pt idx="648">
                  <c:v>45685</c:v>
                </c:pt>
                <c:pt idx="649">
                  <c:v>45685</c:v>
                </c:pt>
                <c:pt idx="650">
                  <c:v>45685</c:v>
                </c:pt>
                <c:pt idx="651">
                  <c:v>45685</c:v>
                </c:pt>
                <c:pt idx="652">
                  <c:v>45685</c:v>
                </c:pt>
                <c:pt idx="653">
                  <c:v>45685</c:v>
                </c:pt>
                <c:pt idx="654">
                  <c:v>45685</c:v>
                </c:pt>
                <c:pt idx="655">
                  <c:v>45685</c:v>
                </c:pt>
                <c:pt idx="656">
                  <c:v>45685</c:v>
                </c:pt>
                <c:pt idx="657">
                  <c:v>45685</c:v>
                </c:pt>
                <c:pt idx="658">
                  <c:v>45685</c:v>
                </c:pt>
                <c:pt idx="659">
                  <c:v>45685</c:v>
                </c:pt>
                <c:pt idx="660">
                  <c:v>45685</c:v>
                </c:pt>
                <c:pt idx="661">
                  <c:v>45685</c:v>
                </c:pt>
                <c:pt idx="662">
                  <c:v>45685</c:v>
                </c:pt>
                <c:pt idx="663">
                  <c:v>45685</c:v>
                </c:pt>
                <c:pt idx="664">
                  <c:v>45685</c:v>
                </c:pt>
                <c:pt idx="665">
                  <c:v>45685</c:v>
                </c:pt>
                <c:pt idx="666">
                  <c:v>45685</c:v>
                </c:pt>
                <c:pt idx="667">
                  <c:v>45685</c:v>
                </c:pt>
                <c:pt idx="668">
                  <c:v>45685</c:v>
                </c:pt>
                <c:pt idx="669">
                  <c:v>45685</c:v>
                </c:pt>
                <c:pt idx="670">
                  <c:v>45685</c:v>
                </c:pt>
                <c:pt idx="671">
                  <c:v>45685</c:v>
                </c:pt>
                <c:pt idx="672">
                  <c:v>45686</c:v>
                </c:pt>
                <c:pt idx="673">
                  <c:v>45686</c:v>
                </c:pt>
                <c:pt idx="674">
                  <c:v>45686</c:v>
                </c:pt>
                <c:pt idx="675">
                  <c:v>45686</c:v>
                </c:pt>
                <c:pt idx="676">
                  <c:v>45686</c:v>
                </c:pt>
                <c:pt idx="677">
                  <c:v>45686</c:v>
                </c:pt>
                <c:pt idx="678">
                  <c:v>45686</c:v>
                </c:pt>
                <c:pt idx="679">
                  <c:v>45686</c:v>
                </c:pt>
                <c:pt idx="680">
                  <c:v>45686</c:v>
                </c:pt>
                <c:pt idx="681">
                  <c:v>45686</c:v>
                </c:pt>
                <c:pt idx="682">
                  <c:v>45686</c:v>
                </c:pt>
                <c:pt idx="683">
                  <c:v>45686</c:v>
                </c:pt>
                <c:pt idx="684">
                  <c:v>45686</c:v>
                </c:pt>
                <c:pt idx="685">
                  <c:v>45686</c:v>
                </c:pt>
                <c:pt idx="686">
                  <c:v>45686</c:v>
                </c:pt>
                <c:pt idx="687">
                  <c:v>45686</c:v>
                </c:pt>
                <c:pt idx="688">
                  <c:v>45686</c:v>
                </c:pt>
                <c:pt idx="689">
                  <c:v>45686</c:v>
                </c:pt>
                <c:pt idx="690">
                  <c:v>45686</c:v>
                </c:pt>
                <c:pt idx="691">
                  <c:v>45686</c:v>
                </c:pt>
                <c:pt idx="692">
                  <c:v>45686</c:v>
                </c:pt>
                <c:pt idx="693">
                  <c:v>45686</c:v>
                </c:pt>
                <c:pt idx="694">
                  <c:v>45686</c:v>
                </c:pt>
                <c:pt idx="695">
                  <c:v>45686</c:v>
                </c:pt>
              </c:numCache>
            </c:numRef>
          </c:cat>
          <c:val>
            <c:numRef>
              <c:f>'HASIL PASUT'!$X$2:$X$697</c:f>
              <c:numCache>
                <c:formatCode>0.00</c:formatCode>
                <c:ptCount val="696"/>
                <c:pt idx="0">
                  <c:v>-96.705466804928392</c:v>
                </c:pt>
                <c:pt idx="1">
                  <c:v>-96.705466804928392</c:v>
                </c:pt>
                <c:pt idx="2">
                  <c:v>-96.705466804928392</c:v>
                </c:pt>
                <c:pt idx="3">
                  <c:v>-96.705466804928392</c:v>
                </c:pt>
                <c:pt idx="4">
                  <c:v>-96.705466804928392</c:v>
                </c:pt>
                <c:pt idx="5">
                  <c:v>-96.705466804928392</c:v>
                </c:pt>
                <c:pt idx="6">
                  <c:v>-96.705466804928392</c:v>
                </c:pt>
                <c:pt idx="7">
                  <c:v>-96.705466804928392</c:v>
                </c:pt>
                <c:pt idx="8">
                  <c:v>-96.705466804928392</c:v>
                </c:pt>
                <c:pt idx="9">
                  <c:v>-96.705466804928392</c:v>
                </c:pt>
                <c:pt idx="10">
                  <c:v>-96.705466804928392</c:v>
                </c:pt>
                <c:pt idx="11">
                  <c:v>-96.705466804928392</c:v>
                </c:pt>
                <c:pt idx="12">
                  <c:v>-96.705466804928392</c:v>
                </c:pt>
                <c:pt idx="13">
                  <c:v>-96.705466804928392</c:v>
                </c:pt>
                <c:pt idx="14">
                  <c:v>-96.705466804928392</c:v>
                </c:pt>
                <c:pt idx="15">
                  <c:v>-96.705466804928392</c:v>
                </c:pt>
                <c:pt idx="16">
                  <c:v>-96.705466804928392</c:v>
                </c:pt>
                <c:pt idx="17">
                  <c:v>-96.705466804928392</c:v>
                </c:pt>
                <c:pt idx="18">
                  <c:v>-96.705466804928392</c:v>
                </c:pt>
                <c:pt idx="19">
                  <c:v>-96.705466804928392</c:v>
                </c:pt>
                <c:pt idx="20">
                  <c:v>-96.705466804928392</c:v>
                </c:pt>
                <c:pt idx="21">
                  <c:v>-96.705466804928392</c:v>
                </c:pt>
                <c:pt idx="22">
                  <c:v>-96.705466804928392</c:v>
                </c:pt>
                <c:pt idx="23">
                  <c:v>-96.705466804928392</c:v>
                </c:pt>
                <c:pt idx="24">
                  <c:v>-96.705466804928392</c:v>
                </c:pt>
                <c:pt idx="25">
                  <c:v>-96.705466804928392</c:v>
                </c:pt>
                <c:pt idx="26">
                  <c:v>-96.705466804928392</c:v>
                </c:pt>
                <c:pt idx="27">
                  <c:v>-96.705466804928392</c:v>
                </c:pt>
                <c:pt idx="28">
                  <c:v>-96.705466804928392</c:v>
                </c:pt>
                <c:pt idx="29">
                  <c:v>-96.705466804928392</c:v>
                </c:pt>
                <c:pt idx="30">
                  <c:v>-96.705466804928392</c:v>
                </c:pt>
                <c:pt idx="31">
                  <c:v>-96.705466804928392</c:v>
                </c:pt>
                <c:pt idx="32">
                  <c:v>-96.705466804928392</c:v>
                </c:pt>
                <c:pt idx="33">
                  <c:v>-96.705466804928392</c:v>
                </c:pt>
                <c:pt idx="34">
                  <c:v>-96.705466804928392</c:v>
                </c:pt>
                <c:pt idx="35">
                  <c:v>-96.705466804928392</c:v>
                </c:pt>
                <c:pt idx="36">
                  <c:v>-96.705466804928392</c:v>
                </c:pt>
                <c:pt idx="37">
                  <c:v>-96.705466804928392</c:v>
                </c:pt>
                <c:pt idx="38">
                  <c:v>-96.705466804928392</c:v>
                </c:pt>
                <c:pt idx="39">
                  <c:v>-96.705466804928392</c:v>
                </c:pt>
                <c:pt idx="40">
                  <c:v>-96.705466804928392</c:v>
                </c:pt>
                <c:pt idx="41">
                  <c:v>-96.705466804928392</c:v>
                </c:pt>
                <c:pt idx="42">
                  <c:v>-96.705466804928392</c:v>
                </c:pt>
                <c:pt idx="43">
                  <c:v>-96.705466804928392</c:v>
                </c:pt>
                <c:pt idx="44">
                  <c:v>-96.705466804928392</c:v>
                </c:pt>
                <c:pt idx="45">
                  <c:v>-96.705466804928392</c:v>
                </c:pt>
                <c:pt idx="46">
                  <c:v>-96.705466804928392</c:v>
                </c:pt>
                <c:pt idx="47">
                  <c:v>-96.705466804928392</c:v>
                </c:pt>
                <c:pt idx="48">
                  <c:v>-96.705466804928392</c:v>
                </c:pt>
                <c:pt idx="49">
                  <c:v>-96.705466804928392</c:v>
                </c:pt>
                <c:pt idx="50">
                  <c:v>-96.705466804928392</c:v>
                </c:pt>
                <c:pt idx="51">
                  <c:v>-96.705466804928392</c:v>
                </c:pt>
                <c:pt idx="52">
                  <c:v>-96.705466804928392</c:v>
                </c:pt>
                <c:pt idx="53">
                  <c:v>-96.705466804928392</c:v>
                </c:pt>
                <c:pt idx="54">
                  <c:v>-96.705466804928392</c:v>
                </c:pt>
                <c:pt idx="55">
                  <c:v>-96.705466804928392</c:v>
                </c:pt>
                <c:pt idx="56">
                  <c:v>-96.705466804928392</c:v>
                </c:pt>
                <c:pt idx="57">
                  <c:v>-96.705466804928392</c:v>
                </c:pt>
                <c:pt idx="58">
                  <c:v>-96.705466804928392</c:v>
                </c:pt>
                <c:pt idx="59">
                  <c:v>-96.705466804928392</c:v>
                </c:pt>
                <c:pt idx="60">
                  <c:v>-96.705466804928392</c:v>
                </c:pt>
                <c:pt idx="61">
                  <c:v>-96.705466804928392</c:v>
                </c:pt>
                <c:pt idx="62">
                  <c:v>-96.705466804928392</c:v>
                </c:pt>
                <c:pt idx="63">
                  <c:v>-96.705466804928392</c:v>
                </c:pt>
                <c:pt idx="64">
                  <c:v>-96.705466804928392</c:v>
                </c:pt>
                <c:pt idx="65">
                  <c:v>-96.705466804928392</c:v>
                </c:pt>
                <c:pt idx="66">
                  <c:v>-96.705466804928392</c:v>
                </c:pt>
                <c:pt idx="67">
                  <c:v>-96.705466804928392</c:v>
                </c:pt>
                <c:pt idx="68">
                  <c:v>-96.705466804928392</c:v>
                </c:pt>
                <c:pt idx="69">
                  <c:v>-96.705466804928392</c:v>
                </c:pt>
                <c:pt idx="70">
                  <c:v>-96.705466804928392</c:v>
                </c:pt>
                <c:pt idx="71">
                  <c:v>-96.705466804928392</c:v>
                </c:pt>
                <c:pt idx="72">
                  <c:v>-96.705466804928392</c:v>
                </c:pt>
                <c:pt idx="73">
                  <c:v>-96.705466804928392</c:v>
                </c:pt>
                <c:pt idx="74">
                  <c:v>-96.705466804928392</c:v>
                </c:pt>
                <c:pt idx="75">
                  <c:v>-96.705466804928392</c:v>
                </c:pt>
                <c:pt idx="76">
                  <c:v>-96.705466804928392</c:v>
                </c:pt>
                <c:pt idx="77">
                  <c:v>-96.705466804928392</c:v>
                </c:pt>
                <c:pt idx="78">
                  <c:v>-96.705466804928392</c:v>
                </c:pt>
                <c:pt idx="79">
                  <c:v>-96.705466804928392</c:v>
                </c:pt>
                <c:pt idx="80">
                  <c:v>-96.705466804928392</c:v>
                </c:pt>
                <c:pt idx="81">
                  <c:v>-96.705466804928392</c:v>
                </c:pt>
                <c:pt idx="82">
                  <c:v>-96.705466804928392</c:v>
                </c:pt>
                <c:pt idx="83">
                  <c:v>-96.705466804928392</c:v>
                </c:pt>
                <c:pt idx="84">
                  <c:v>-96.705466804928392</c:v>
                </c:pt>
                <c:pt idx="85">
                  <c:v>-96.705466804928392</c:v>
                </c:pt>
                <c:pt idx="86">
                  <c:v>-96.705466804928392</c:v>
                </c:pt>
                <c:pt idx="87">
                  <c:v>-96.705466804928392</c:v>
                </c:pt>
                <c:pt idx="88">
                  <c:v>-96.705466804928392</c:v>
                </c:pt>
                <c:pt idx="89">
                  <c:v>-96.705466804928392</c:v>
                </c:pt>
                <c:pt idx="90">
                  <c:v>-96.705466804928392</c:v>
                </c:pt>
                <c:pt idx="91">
                  <c:v>-96.705466804928392</c:v>
                </c:pt>
                <c:pt idx="92">
                  <c:v>-96.705466804928392</c:v>
                </c:pt>
                <c:pt idx="93">
                  <c:v>-96.705466804928392</c:v>
                </c:pt>
                <c:pt idx="94">
                  <c:v>-96.705466804928392</c:v>
                </c:pt>
                <c:pt idx="95">
                  <c:v>-96.705466804928392</c:v>
                </c:pt>
                <c:pt idx="96">
                  <c:v>-96.705466804928392</c:v>
                </c:pt>
                <c:pt idx="97">
                  <c:v>-96.705466804928392</c:v>
                </c:pt>
                <c:pt idx="98">
                  <c:v>-96.705466804928392</c:v>
                </c:pt>
                <c:pt idx="99">
                  <c:v>-96.705466804928392</c:v>
                </c:pt>
                <c:pt idx="100">
                  <c:v>-96.705466804928392</c:v>
                </c:pt>
                <c:pt idx="101">
                  <c:v>-96.705466804928392</c:v>
                </c:pt>
                <c:pt idx="102">
                  <c:v>-96.705466804928392</c:v>
                </c:pt>
                <c:pt idx="103">
                  <c:v>-96.705466804928392</c:v>
                </c:pt>
                <c:pt idx="104">
                  <c:v>-96.705466804928392</c:v>
                </c:pt>
                <c:pt idx="105">
                  <c:v>-96.705466804928392</c:v>
                </c:pt>
                <c:pt idx="106">
                  <c:v>-96.705466804928392</c:v>
                </c:pt>
                <c:pt idx="107">
                  <c:v>-96.705466804928392</c:v>
                </c:pt>
                <c:pt idx="108">
                  <c:v>-96.705466804928392</c:v>
                </c:pt>
                <c:pt idx="109">
                  <c:v>-96.705466804928392</c:v>
                </c:pt>
                <c:pt idx="110">
                  <c:v>-96.705466804928392</c:v>
                </c:pt>
                <c:pt idx="111">
                  <c:v>-96.705466804928392</c:v>
                </c:pt>
                <c:pt idx="112">
                  <c:v>-96.705466804928392</c:v>
                </c:pt>
                <c:pt idx="113">
                  <c:v>-96.705466804928392</c:v>
                </c:pt>
                <c:pt idx="114">
                  <c:v>-96.705466804928392</c:v>
                </c:pt>
                <c:pt idx="115">
                  <c:v>-96.705466804928392</c:v>
                </c:pt>
                <c:pt idx="116">
                  <c:v>-96.705466804928392</c:v>
                </c:pt>
                <c:pt idx="117">
                  <c:v>-96.705466804928392</c:v>
                </c:pt>
                <c:pt idx="118">
                  <c:v>-96.705466804928392</c:v>
                </c:pt>
                <c:pt idx="119">
                  <c:v>-96.705466804928392</c:v>
                </c:pt>
                <c:pt idx="120">
                  <c:v>-96.705466804928392</c:v>
                </c:pt>
                <c:pt idx="121">
                  <c:v>-96.705466804928392</c:v>
                </c:pt>
                <c:pt idx="122">
                  <c:v>-96.705466804928392</c:v>
                </c:pt>
                <c:pt idx="123">
                  <c:v>-96.705466804928392</c:v>
                </c:pt>
                <c:pt idx="124">
                  <c:v>-96.705466804928392</c:v>
                </c:pt>
                <c:pt idx="125">
                  <c:v>-96.705466804928392</c:v>
                </c:pt>
                <c:pt idx="126">
                  <c:v>-96.705466804928392</c:v>
                </c:pt>
                <c:pt idx="127">
                  <c:v>-96.705466804928392</c:v>
                </c:pt>
                <c:pt idx="128">
                  <c:v>-96.705466804928392</c:v>
                </c:pt>
                <c:pt idx="129">
                  <c:v>-96.705466804928392</c:v>
                </c:pt>
                <c:pt idx="130">
                  <c:v>-96.705466804928392</c:v>
                </c:pt>
                <c:pt idx="131">
                  <c:v>-96.705466804928392</c:v>
                </c:pt>
                <c:pt idx="132">
                  <c:v>-96.705466804928392</c:v>
                </c:pt>
                <c:pt idx="133">
                  <c:v>-96.705466804928392</c:v>
                </c:pt>
                <c:pt idx="134">
                  <c:v>-96.705466804928392</c:v>
                </c:pt>
                <c:pt idx="135">
                  <c:v>-96.705466804928392</c:v>
                </c:pt>
                <c:pt idx="136">
                  <c:v>-96.705466804928392</c:v>
                </c:pt>
                <c:pt idx="137">
                  <c:v>-96.705466804928392</c:v>
                </c:pt>
                <c:pt idx="138">
                  <c:v>-96.705466804928392</c:v>
                </c:pt>
                <c:pt idx="139">
                  <c:v>-96.705466804928392</c:v>
                </c:pt>
                <c:pt idx="140">
                  <c:v>-96.705466804928392</c:v>
                </c:pt>
                <c:pt idx="141">
                  <c:v>-96.705466804928392</c:v>
                </c:pt>
                <c:pt idx="142">
                  <c:v>-96.705466804928392</c:v>
                </c:pt>
                <c:pt idx="143">
                  <c:v>-96.705466804928392</c:v>
                </c:pt>
                <c:pt idx="144">
                  <c:v>-96.705466804928392</c:v>
                </c:pt>
                <c:pt idx="145">
                  <c:v>-96.705466804928392</c:v>
                </c:pt>
                <c:pt idx="146">
                  <c:v>-96.705466804928392</c:v>
                </c:pt>
                <c:pt idx="147">
                  <c:v>-96.705466804928392</c:v>
                </c:pt>
                <c:pt idx="148">
                  <c:v>-96.705466804928392</c:v>
                </c:pt>
                <c:pt idx="149">
                  <c:v>-96.705466804928392</c:v>
                </c:pt>
                <c:pt idx="150">
                  <c:v>-96.705466804928392</c:v>
                </c:pt>
                <c:pt idx="151">
                  <c:v>-96.705466804928392</c:v>
                </c:pt>
                <c:pt idx="152">
                  <c:v>-96.705466804928392</c:v>
                </c:pt>
                <c:pt idx="153">
                  <c:v>-96.705466804928392</c:v>
                </c:pt>
                <c:pt idx="154">
                  <c:v>-96.705466804928392</c:v>
                </c:pt>
                <c:pt idx="155">
                  <c:v>-96.705466804928392</c:v>
                </c:pt>
                <c:pt idx="156">
                  <c:v>-96.705466804928392</c:v>
                </c:pt>
                <c:pt idx="157">
                  <c:v>-96.705466804928392</c:v>
                </c:pt>
                <c:pt idx="158">
                  <c:v>-96.705466804928392</c:v>
                </c:pt>
                <c:pt idx="159">
                  <c:v>-96.705466804928392</c:v>
                </c:pt>
                <c:pt idx="160">
                  <c:v>-96.705466804928392</c:v>
                </c:pt>
                <c:pt idx="161">
                  <c:v>-96.705466804928392</c:v>
                </c:pt>
                <c:pt idx="162">
                  <c:v>-96.705466804928392</c:v>
                </c:pt>
                <c:pt idx="163">
                  <c:v>-96.705466804928392</c:v>
                </c:pt>
                <c:pt idx="164">
                  <c:v>-96.705466804928392</c:v>
                </c:pt>
                <c:pt idx="165">
                  <c:v>-96.705466804928392</c:v>
                </c:pt>
                <c:pt idx="166">
                  <c:v>-96.705466804928392</c:v>
                </c:pt>
                <c:pt idx="167">
                  <c:v>-96.705466804928392</c:v>
                </c:pt>
                <c:pt idx="168">
                  <c:v>-96.705466804928392</c:v>
                </c:pt>
                <c:pt idx="169">
                  <c:v>-96.705466804928392</c:v>
                </c:pt>
                <c:pt idx="170">
                  <c:v>-96.705466804928392</c:v>
                </c:pt>
                <c:pt idx="171">
                  <c:v>-96.705466804928392</c:v>
                </c:pt>
                <c:pt idx="172">
                  <c:v>-96.705466804928392</c:v>
                </c:pt>
                <c:pt idx="173">
                  <c:v>-96.705466804928392</c:v>
                </c:pt>
                <c:pt idx="174">
                  <c:v>-96.705466804928392</c:v>
                </c:pt>
                <c:pt idx="175">
                  <c:v>-96.705466804928392</c:v>
                </c:pt>
                <c:pt idx="176">
                  <c:v>-96.705466804928392</c:v>
                </c:pt>
                <c:pt idx="177">
                  <c:v>-96.705466804928392</c:v>
                </c:pt>
                <c:pt idx="178">
                  <c:v>-96.705466804928392</c:v>
                </c:pt>
                <c:pt idx="179">
                  <c:v>-96.705466804928392</c:v>
                </c:pt>
                <c:pt idx="180">
                  <c:v>-96.705466804928392</c:v>
                </c:pt>
                <c:pt idx="181">
                  <c:v>-96.705466804928392</c:v>
                </c:pt>
                <c:pt idx="182">
                  <c:v>-96.705466804928392</c:v>
                </c:pt>
                <c:pt idx="183">
                  <c:v>-96.705466804928392</c:v>
                </c:pt>
                <c:pt idx="184">
                  <c:v>-96.705466804928392</c:v>
                </c:pt>
                <c:pt idx="185">
                  <c:v>-96.705466804928392</c:v>
                </c:pt>
                <c:pt idx="186">
                  <c:v>-96.705466804928392</c:v>
                </c:pt>
                <c:pt idx="187">
                  <c:v>-96.705466804928392</c:v>
                </c:pt>
                <c:pt idx="188">
                  <c:v>-96.705466804928392</c:v>
                </c:pt>
                <c:pt idx="189">
                  <c:v>-96.705466804928392</c:v>
                </c:pt>
                <c:pt idx="190">
                  <c:v>-96.705466804928392</c:v>
                </c:pt>
                <c:pt idx="191">
                  <c:v>-96.705466804928392</c:v>
                </c:pt>
                <c:pt idx="192">
                  <c:v>-96.705466804928392</c:v>
                </c:pt>
                <c:pt idx="193">
                  <c:v>-96.705466804928392</c:v>
                </c:pt>
                <c:pt idx="194">
                  <c:v>-96.705466804928392</c:v>
                </c:pt>
                <c:pt idx="195">
                  <c:v>-96.705466804928392</c:v>
                </c:pt>
                <c:pt idx="196">
                  <c:v>-96.705466804928392</c:v>
                </c:pt>
                <c:pt idx="197">
                  <c:v>-96.705466804928392</c:v>
                </c:pt>
                <c:pt idx="198">
                  <c:v>-96.705466804928392</c:v>
                </c:pt>
                <c:pt idx="199">
                  <c:v>-96.705466804928392</c:v>
                </c:pt>
                <c:pt idx="200">
                  <c:v>-96.705466804928392</c:v>
                </c:pt>
                <c:pt idx="201">
                  <c:v>-96.705466804928392</c:v>
                </c:pt>
                <c:pt idx="202">
                  <c:v>-96.705466804928392</c:v>
                </c:pt>
                <c:pt idx="203">
                  <c:v>-96.705466804928392</c:v>
                </c:pt>
                <c:pt idx="204">
                  <c:v>-96.705466804928392</c:v>
                </c:pt>
                <c:pt idx="205">
                  <c:v>-96.705466804928392</c:v>
                </c:pt>
                <c:pt idx="206">
                  <c:v>-96.705466804928392</c:v>
                </c:pt>
                <c:pt idx="207">
                  <c:v>-96.705466804928392</c:v>
                </c:pt>
                <c:pt idx="208">
                  <c:v>-96.705466804928392</c:v>
                </c:pt>
                <c:pt idx="209">
                  <c:v>-96.705466804928392</c:v>
                </c:pt>
                <c:pt idx="210">
                  <c:v>-96.705466804928392</c:v>
                </c:pt>
                <c:pt idx="211">
                  <c:v>-96.705466804928392</c:v>
                </c:pt>
                <c:pt idx="212">
                  <c:v>-96.705466804928392</c:v>
                </c:pt>
                <c:pt idx="213">
                  <c:v>-96.705466804928392</c:v>
                </c:pt>
                <c:pt idx="214">
                  <c:v>-96.705466804928392</c:v>
                </c:pt>
                <c:pt idx="215">
                  <c:v>-96.705466804928392</c:v>
                </c:pt>
                <c:pt idx="216">
                  <c:v>-96.705466804928392</c:v>
                </c:pt>
                <c:pt idx="217">
                  <c:v>-96.705466804928392</c:v>
                </c:pt>
                <c:pt idx="218">
                  <c:v>-96.705466804928392</c:v>
                </c:pt>
                <c:pt idx="219">
                  <c:v>-96.705466804928392</c:v>
                </c:pt>
                <c:pt idx="220">
                  <c:v>-96.705466804928392</c:v>
                </c:pt>
                <c:pt idx="221">
                  <c:v>-96.705466804928392</c:v>
                </c:pt>
                <c:pt idx="222">
                  <c:v>-96.705466804928392</c:v>
                </c:pt>
                <c:pt idx="223">
                  <c:v>-96.705466804928392</c:v>
                </c:pt>
                <c:pt idx="224">
                  <c:v>-96.705466804928392</c:v>
                </c:pt>
                <c:pt idx="225">
                  <c:v>-96.705466804928392</c:v>
                </c:pt>
                <c:pt idx="226">
                  <c:v>-96.705466804928392</c:v>
                </c:pt>
                <c:pt idx="227">
                  <c:v>-96.705466804928392</c:v>
                </c:pt>
                <c:pt idx="228">
                  <c:v>-96.705466804928392</c:v>
                </c:pt>
                <c:pt idx="229">
                  <c:v>-96.705466804928392</c:v>
                </c:pt>
                <c:pt idx="230">
                  <c:v>-96.705466804928392</c:v>
                </c:pt>
                <c:pt idx="231">
                  <c:v>-96.705466804928392</c:v>
                </c:pt>
                <c:pt idx="232">
                  <c:v>-96.705466804928392</c:v>
                </c:pt>
                <c:pt idx="233">
                  <c:v>-96.705466804928392</c:v>
                </c:pt>
                <c:pt idx="234">
                  <c:v>-96.705466804928392</c:v>
                </c:pt>
                <c:pt idx="235">
                  <c:v>-96.705466804928392</c:v>
                </c:pt>
                <c:pt idx="236">
                  <c:v>-96.705466804928392</c:v>
                </c:pt>
                <c:pt idx="237">
                  <c:v>-96.705466804928392</c:v>
                </c:pt>
                <c:pt idx="238">
                  <c:v>-96.705466804928392</c:v>
                </c:pt>
                <c:pt idx="239">
                  <c:v>-96.705466804928392</c:v>
                </c:pt>
                <c:pt idx="240">
                  <c:v>-96.705466804928392</c:v>
                </c:pt>
                <c:pt idx="241">
                  <c:v>-96.705466804928392</c:v>
                </c:pt>
                <c:pt idx="242">
                  <c:v>-96.705466804928392</c:v>
                </c:pt>
                <c:pt idx="243">
                  <c:v>-96.705466804928392</c:v>
                </c:pt>
                <c:pt idx="244">
                  <c:v>-96.705466804928392</c:v>
                </c:pt>
                <c:pt idx="245">
                  <c:v>-96.705466804928392</c:v>
                </c:pt>
                <c:pt idx="246">
                  <c:v>-96.705466804928392</c:v>
                </c:pt>
                <c:pt idx="247">
                  <c:v>-96.705466804928392</c:v>
                </c:pt>
                <c:pt idx="248">
                  <c:v>-96.705466804928392</c:v>
                </c:pt>
                <c:pt idx="249">
                  <c:v>-96.705466804928392</c:v>
                </c:pt>
                <c:pt idx="250">
                  <c:v>-96.705466804928392</c:v>
                </c:pt>
                <c:pt idx="251">
                  <c:v>-96.705466804928392</c:v>
                </c:pt>
                <c:pt idx="252">
                  <c:v>-96.705466804928392</c:v>
                </c:pt>
                <c:pt idx="253">
                  <c:v>-96.705466804928392</c:v>
                </c:pt>
                <c:pt idx="254">
                  <c:v>-96.705466804928392</c:v>
                </c:pt>
                <c:pt idx="255">
                  <c:v>-96.705466804928392</c:v>
                </c:pt>
                <c:pt idx="256">
                  <c:v>-96.705466804928392</c:v>
                </c:pt>
                <c:pt idx="257">
                  <c:v>-96.705466804928392</c:v>
                </c:pt>
                <c:pt idx="258">
                  <c:v>-96.705466804928392</c:v>
                </c:pt>
                <c:pt idx="259">
                  <c:v>-96.705466804928392</c:v>
                </c:pt>
                <c:pt idx="260">
                  <c:v>-96.705466804928392</c:v>
                </c:pt>
                <c:pt idx="261">
                  <c:v>-96.705466804928392</c:v>
                </c:pt>
                <c:pt idx="262">
                  <c:v>-96.705466804928392</c:v>
                </c:pt>
                <c:pt idx="263">
                  <c:v>-96.705466804928392</c:v>
                </c:pt>
                <c:pt idx="264">
                  <c:v>-96.705466804928392</c:v>
                </c:pt>
                <c:pt idx="265">
                  <c:v>-96.705466804928392</c:v>
                </c:pt>
                <c:pt idx="266">
                  <c:v>-96.705466804928392</c:v>
                </c:pt>
                <c:pt idx="267">
                  <c:v>-96.705466804928392</c:v>
                </c:pt>
                <c:pt idx="268">
                  <c:v>-96.705466804928392</c:v>
                </c:pt>
                <c:pt idx="269">
                  <c:v>-96.705466804928392</c:v>
                </c:pt>
                <c:pt idx="270">
                  <c:v>-96.705466804928392</c:v>
                </c:pt>
                <c:pt idx="271">
                  <c:v>-96.705466804928392</c:v>
                </c:pt>
                <c:pt idx="272">
                  <c:v>-96.705466804928392</c:v>
                </c:pt>
                <c:pt idx="273">
                  <c:v>-96.705466804928392</c:v>
                </c:pt>
                <c:pt idx="274">
                  <c:v>-96.705466804928392</c:v>
                </c:pt>
                <c:pt idx="275">
                  <c:v>-96.705466804928392</c:v>
                </c:pt>
                <c:pt idx="276">
                  <c:v>-96.705466804928392</c:v>
                </c:pt>
                <c:pt idx="277">
                  <c:v>-96.705466804928392</c:v>
                </c:pt>
                <c:pt idx="278">
                  <c:v>-96.705466804928392</c:v>
                </c:pt>
                <c:pt idx="279">
                  <c:v>-96.705466804928392</c:v>
                </c:pt>
                <c:pt idx="280">
                  <c:v>-96.705466804928392</c:v>
                </c:pt>
                <c:pt idx="281">
                  <c:v>-96.705466804928392</c:v>
                </c:pt>
                <c:pt idx="282">
                  <c:v>-96.705466804928392</c:v>
                </c:pt>
                <c:pt idx="283">
                  <c:v>-96.705466804928392</c:v>
                </c:pt>
                <c:pt idx="284">
                  <c:v>-96.705466804928392</c:v>
                </c:pt>
                <c:pt idx="285">
                  <c:v>-96.705466804928392</c:v>
                </c:pt>
                <c:pt idx="286">
                  <c:v>-96.705466804928392</c:v>
                </c:pt>
                <c:pt idx="287">
                  <c:v>-96.705466804928392</c:v>
                </c:pt>
                <c:pt idx="288">
                  <c:v>-96.705466804928392</c:v>
                </c:pt>
                <c:pt idx="289">
                  <c:v>-96.705466804928392</c:v>
                </c:pt>
                <c:pt idx="290">
                  <c:v>-96.705466804928392</c:v>
                </c:pt>
                <c:pt idx="291">
                  <c:v>-96.705466804928392</c:v>
                </c:pt>
                <c:pt idx="292">
                  <c:v>-96.705466804928392</c:v>
                </c:pt>
                <c:pt idx="293">
                  <c:v>-96.705466804928392</c:v>
                </c:pt>
                <c:pt idx="294">
                  <c:v>-96.705466804928392</c:v>
                </c:pt>
                <c:pt idx="295">
                  <c:v>-96.705466804928392</c:v>
                </c:pt>
                <c:pt idx="296">
                  <c:v>-96.705466804928392</c:v>
                </c:pt>
                <c:pt idx="297">
                  <c:v>-96.705466804928392</c:v>
                </c:pt>
                <c:pt idx="298">
                  <c:v>-96.705466804928392</c:v>
                </c:pt>
                <c:pt idx="299">
                  <c:v>-96.705466804928392</c:v>
                </c:pt>
                <c:pt idx="300">
                  <c:v>-96.705466804928392</c:v>
                </c:pt>
                <c:pt idx="301">
                  <c:v>-96.705466804928392</c:v>
                </c:pt>
                <c:pt idx="302">
                  <c:v>-96.705466804928392</c:v>
                </c:pt>
                <c:pt idx="303">
                  <c:v>-96.705466804928392</c:v>
                </c:pt>
                <c:pt idx="304">
                  <c:v>-96.705466804928392</c:v>
                </c:pt>
                <c:pt idx="305">
                  <c:v>-96.705466804928392</c:v>
                </c:pt>
                <c:pt idx="306">
                  <c:v>-96.705466804928392</c:v>
                </c:pt>
                <c:pt idx="307">
                  <c:v>-96.705466804928392</c:v>
                </c:pt>
                <c:pt idx="308">
                  <c:v>-96.705466804928392</c:v>
                </c:pt>
                <c:pt idx="309">
                  <c:v>-96.705466804928392</c:v>
                </c:pt>
                <c:pt idx="310">
                  <c:v>-96.705466804928392</c:v>
                </c:pt>
                <c:pt idx="311">
                  <c:v>-96.705466804928392</c:v>
                </c:pt>
                <c:pt idx="312">
                  <c:v>-96.705466804928392</c:v>
                </c:pt>
                <c:pt idx="313">
                  <c:v>-96.705466804928392</c:v>
                </c:pt>
                <c:pt idx="314">
                  <c:v>-96.705466804928392</c:v>
                </c:pt>
                <c:pt idx="315">
                  <c:v>-96.705466804928392</c:v>
                </c:pt>
                <c:pt idx="316">
                  <c:v>-96.705466804928392</c:v>
                </c:pt>
                <c:pt idx="317">
                  <c:v>-96.705466804928392</c:v>
                </c:pt>
                <c:pt idx="318">
                  <c:v>-96.705466804928392</c:v>
                </c:pt>
                <c:pt idx="319">
                  <c:v>-96.705466804928392</c:v>
                </c:pt>
                <c:pt idx="320">
                  <c:v>-96.705466804928392</c:v>
                </c:pt>
                <c:pt idx="321">
                  <c:v>-96.705466804928392</c:v>
                </c:pt>
                <c:pt idx="322">
                  <c:v>-96.705466804928392</c:v>
                </c:pt>
                <c:pt idx="323">
                  <c:v>-96.705466804928392</c:v>
                </c:pt>
                <c:pt idx="324">
                  <c:v>-96.705466804928392</c:v>
                </c:pt>
                <c:pt idx="325">
                  <c:v>-96.705466804928392</c:v>
                </c:pt>
                <c:pt idx="326">
                  <c:v>-96.705466804928392</c:v>
                </c:pt>
                <c:pt idx="327">
                  <c:v>-96.705466804928392</c:v>
                </c:pt>
                <c:pt idx="328">
                  <c:v>-96.705466804928392</c:v>
                </c:pt>
                <c:pt idx="329">
                  <c:v>-96.705466804928392</c:v>
                </c:pt>
                <c:pt idx="330">
                  <c:v>-96.705466804928392</c:v>
                </c:pt>
                <c:pt idx="331">
                  <c:v>-96.705466804928392</c:v>
                </c:pt>
                <c:pt idx="332">
                  <c:v>-96.705466804928392</c:v>
                </c:pt>
                <c:pt idx="333">
                  <c:v>-96.705466804928392</c:v>
                </c:pt>
                <c:pt idx="334">
                  <c:v>-96.705466804928392</c:v>
                </c:pt>
                <c:pt idx="335">
                  <c:v>-96.705466804928392</c:v>
                </c:pt>
                <c:pt idx="336">
                  <c:v>-96.705466804928392</c:v>
                </c:pt>
                <c:pt idx="337">
                  <c:v>-96.705466804928392</c:v>
                </c:pt>
                <c:pt idx="338">
                  <c:v>-96.705466804928392</c:v>
                </c:pt>
                <c:pt idx="339">
                  <c:v>-96.705466804928392</c:v>
                </c:pt>
                <c:pt idx="340">
                  <c:v>-96.705466804928392</c:v>
                </c:pt>
                <c:pt idx="341">
                  <c:v>-96.705466804928392</c:v>
                </c:pt>
                <c:pt idx="342">
                  <c:v>-96.705466804928392</c:v>
                </c:pt>
                <c:pt idx="343">
                  <c:v>-96.705466804928392</c:v>
                </c:pt>
                <c:pt idx="344">
                  <c:v>-96.705466804928392</c:v>
                </c:pt>
                <c:pt idx="345">
                  <c:v>-96.705466804928392</c:v>
                </c:pt>
                <c:pt idx="346">
                  <c:v>-96.705466804928392</c:v>
                </c:pt>
                <c:pt idx="347">
                  <c:v>-96.705466804928392</c:v>
                </c:pt>
                <c:pt idx="348">
                  <c:v>-96.705466804928392</c:v>
                </c:pt>
                <c:pt idx="349">
                  <c:v>-96.705466804928392</c:v>
                </c:pt>
                <c:pt idx="350">
                  <c:v>-96.705466804928392</c:v>
                </c:pt>
                <c:pt idx="351">
                  <c:v>-96.705466804928392</c:v>
                </c:pt>
                <c:pt idx="352">
                  <c:v>-96.705466804928392</c:v>
                </c:pt>
                <c:pt idx="353">
                  <c:v>-96.705466804928392</c:v>
                </c:pt>
                <c:pt idx="354">
                  <c:v>-96.705466804928392</c:v>
                </c:pt>
                <c:pt idx="355">
                  <c:v>-96.705466804928392</c:v>
                </c:pt>
                <c:pt idx="356">
                  <c:v>-96.705466804928392</c:v>
                </c:pt>
                <c:pt idx="357">
                  <c:v>-96.705466804928392</c:v>
                </c:pt>
                <c:pt idx="358">
                  <c:v>-96.705466804928392</c:v>
                </c:pt>
                <c:pt idx="359">
                  <c:v>-96.705466804928392</c:v>
                </c:pt>
                <c:pt idx="360">
                  <c:v>-96.705466804928392</c:v>
                </c:pt>
                <c:pt idx="361">
                  <c:v>-96.705466804928392</c:v>
                </c:pt>
                <c:pt idx="362">
                  <c:v>-96.705466804928392</c:v>
                </c:pt>
                <c:pt idx="363">
                  <c:v>-96.705466804928392</c:v>
                </c:pt>
                <c:pt idx="364">
                  <c:v>-96.705466804928392</c:v>
                </c:pt>
                <c:pt idx="365">
                  <c:v>-96.705466804928392</c:v>
                </c:pt>
                <c:pt idx="366">
                  <c:v>-96.705466804928392</c:v>
                </c:pt>
                <c:pt idx="367">
                  <c:v>-96.705466804928392</c:v>
                </c:pt>
                <c:pt idx="368">
                  <c:v>-96.705466804928392</c:v>
                </c:pt>
                <c:pt idx="369">
                  <c:v>-96.705466804928392</c:v>
                </c:pt>
                <c:pt idx="370">
                  <c:v>-96.705466804928392</c:v>
                </c:pt>
                <c:pt idx="371">
                  <c:v>-96.705466804928392</c:v>
                </c:pt>
                <c:pt idx="372">
                  <c:v>-96.705466804928392</c:v>
                </c:pt>
                <c:pt idx="373">
                  <c:v>-96.705466804928392</c:v>
                </c:pt>
                <c:pt idx="374">
                  <c:v>-96.705466804928392</c:v>
                </c:pt>
                <c:pt idx="375">
                  <c:v>-96.705466804928392</c:v>
                </c:pt>
                <c:pt idx="376">
                  <c:v>-96.705466804928392</c:v>
                </c:pt>
                <c:pt idx="377">
                  <c:v>-96.705466804928392</c:v>
                </c:pt>
                <c:pt idx="378">
                  <c:v>-96.705466804928392</c:v>
                </c:pt>
                <c:pt idx="379">
                  <c:v>-96.705466804928392</c:v>
                </c:pt>
                <c:pt idx="380">
                  <c:v>-96.705466804928392</c:v>
                </c:pt>
                <c:pt idx="381">
                  <c:v>-96.705466804928392</c:v>
                </c:pt>
                <c:pt idx="382">
                  <c:v>-96.705466804928392</c:v>
                </c:pt>
                <c:pt idx="383">
                  <c:v>-96.705466804928392</c:v>
                </c:pt>
                <c:pt idx="384">
                  <c:v>-96.705466804928392</c:v>
                </c:pt>
                <c:pt idx="385">
                  <c:v>-96.705466804928392</c:v>
                </c:pt>
                <c:pt idx="386">
                  <c:v>-96.705466804928392</c:v>
                </c:pt>
                <c:pt idx="387">
                  <c:v>-96.705466804928392</c:v>
                </c:pt>
                <c:pt idx="388">
                  <c:v>-96.705466804928392</c:v>
                </c:pt>
                <c:pt idx="389">
                  <c:v>-96.705466804928392</c:v>
                </c:pt>
                <c:pt idx="390">
                  <c:v>-96.705466804928392</c:v>
                </c:pt>
                <c:pt idx="391">
                  <c:v>-96.705466804928392</c:v>
                </c:pt>
                <c:pt idx="392">
                  <c:v>-96.705466804928392</c:v>
                </c:pt>
                <c:pt idx="393">
                  <c:v>-96.705466804928392</c:v>
                </c:pt>
                <c:pt idx="394">
                  <c:v>-96.705466804928392</c:v>
                </c:pt>
                <c:pt idx="395">
                  <c:v>-96.705466804928392</c:v>
                </c:pt>
                <c:pt idx="396">
                  <c:v>-96.705466804928392</c:v>
                </c:pt>
                <c:pt idx="397">
                  <c:v>-96.705466804928392</c:v>
                </c:pt>
                <c:pt idx="398">
                  <c:v>-96.705466804928392</c:v>
                </c:pt>
                <c:pt idx="399">
                  <c:v>-96.705466804928392</c:v>
                </c:pt>
                <c:pt idx="400">
                  <c:v>-96.705466804928392</c:v>
                </c:pt>
                <c:pt idx="401">
                  <c:v>-96.705466804928392</c:v>
                </c:pt>
                <c:pt idx="402">
                  <c:v>-96.705466804928392</c:v>
                </c:pt>
                <c:pt idx="403">
                  <c:v>-96.705466804928392</c:v>
                </c:pt>
                <c:pt idx="404">
                  <c:v>-96.705466804928392</c:v>
                </c:pt>
                <c:pt idx="405">
                  <c:v>-96.705466804928392</c:v>
                </c:pt>
                <c:pt idx="406">
                  <c:v>-96.705466804928392</c:v>
                </c:pt>
                <c:pt idx="407">
                  <c:v>-96.705466804928392</c:v>
                </c:pt>
                <c:pt idx="408">
                  <c:v>-96.705466804928392</c:v>
                </c:pt>
                <c:pt idx="409">
                  <c:v>-96.705466804928392</c:v>
                </c:pt>
                <c:pt idx="410">
                  <c:v>-96.705466804928392</c:v>
                </c:pt>
                <c:pt idx="411">
                  <c:v>-96.705466804928392</c:v>
                </c:pt>
                <c:pt idx="412">
                  <c:v>-96.705466804928392</c:v>
                </c:pt>
                <c:pt idx="413">
                  <c:v>-96.705466804928392</c:v>
                </c:pt>
                <c:pt idx="414">
                  <c:v>-96.705466804928392</c:v>
                </c:pt>
                <c:pt idx="415">
                  <c:v>-96.705466804928392</c:v>
                </c:pt>
                <c:pt idx="416">
                  <c:v>-96.705466804928392</c:v>
                </c:pt>
                <c:pt idx="417">
                  <c:v>-96.705466804928392</c:v>
                </c:pt>
                <c:pt idx="418">
                  <c:v>-96.705466804928392</c:v>
                </c:pt>
                <c:pt idx="419">
                  <c:v>-96.705466804928392</c:v>
                </c:pt>
                <c:pt idx="420">
                  <c:v>-96.705466804928392</c:v>
                </c:pt>
                <c:pt idx="421">
                  <c:v>-96.705466804928392</c:v>
                </c:pt>
                <c:pt idx="422">
                  <c:v>-96.705466804928392</c:v>
                </c:pt>
                <c:pt idx="423">
                  <c:v>-96.705466804928392</c:v>
                </c:pt>
                <c:pt idx="424">
                  <c:v>-96.705466804928392</c:v>
                </c:pt>
                <c:pt idx="425">
                  <c:v>-96.705466804928392</c:v>
                </c:pt>
                <c:pt idx="426">
                  <c:v>-96.705466804928392</c:v>
                </c:pt>
                <c:pt idx="427">
                  <c:v>-96.705466804928392</c:v>
                </c:pt>
                <c:pt idx="428">
                  <c:v>-96.705466804928392</c:v>
                </c:pt>
                <c:pt idx="429">
                  <c:v>-96.705466804928392</c:v>
                </c:pt>
                <c:pt idx="430">
                  <c:v>-96.705466804928392</c:v>
                </c:pt>
                <c:pt idx="431">
                  <c:v>-96.705466804928392</c:v>
                </c:pt>
                <c:pt idx="432">
                  <c:v>-96.705466804928392</c:v>
                </c:pt>
                <c:pt idx="433">
                  <c:v>-96.705466804928392</c:v>
                </c:pt>
                <c:pt idx="434">
                  <c:v>-96.705466804928392</c:v>
                </c:pt>
                <c:pt idx="435">
                  <c:v>-96.705466804928392</c:v>
                </c:pt>
                <c:pt idx="436">
                  <c:v>-96.705466804928392</c:v>
                </c:pt>
                <c:pt idx="437">
                  <c:v>-96.705466804928392</c:v>
                </c:pt>
                <c:pt idx="438">
                  <c:v>-96.705466804928392</c:v>
                </c:pt>
                <c:pt idx="439">
                  <c:v>-96.705466804928392</c:v>
                </c:pt>
                <c:pt idx="440">
                  <c:v>-96.705466804928392</c:v>
                </c:pt>
                <c:pt idx="441">
                  <c:v>-96.705466804928392</c:v>
                </c:pt>
                <c:pt idx="442">
                  <c:v>-96.705466804928392</c:v>
                </c:pt>
                <c:pt idx="443">
                  <c:v>-96.705466804928392</c:v>
                </c:pt>
                <c:pt idx="444">
                  <c:v>-96.705466804928392</c:v>
                </c:pt>
                <c:pt idx="445">
                  <c:v>-96.705466804928392</c:v>
                </c:pt>
                <c:pt idx="446">
                  <c:v>-96.705466804928392</c:v>
                </c:pt>
                <c:pt idx="447">
                  <c:v>-96.705466804928392</c:v>
                </c:pt>
                <c:pt idx="448">
                  <c:v>-96.705466804928392</c:v>
                </c:pt>
                <c:pt idx="449">
                  <c:v>-96.705466804928392</c:v>
                </c:pt>
                <c:pt idx="450">
                  <c:v>-96.705466804928392</c:v>
                </c:pt>
                <c:pt idx="451">
                  <c:v>-96.705466804928392</c:v>
                </c:pt>
                <c:pt idx="452">
                  <c:v>-96.705466804928392</c:v>
                </c:pt>
                <c:pt idx="453">
                  <c:v>-96.705466804928392</c:v>
                </c:pt>
                <c:pt idx="454">
                  <c:v>-96.705466804928392</c:v>
                </c:pt>
                <c:pt idx="455">
                  <c:v>-96.705466804928392</c:v>
                </c:pt>
                <c:pt idx="456">
                  <c:v>-96.705466804928392</c:v>
                </c:pt>
                <c:pt idx="457">
                  <c:v>-96.705466804928392</c:v>
                </c:pt>
                <c:pt idx="458">
                  <c:v>-96.705466804928392</c:v>
                </c:pt>
                <c:pt idx="459">
                  <c:v>-96.705466804928392</c:v>
                </c:pt>
                <c:pt idx="460">
                  <c:v>-96.705466804928392</c:v>
                </c:pt>
                <c:pt idx="461">
                  <c:v>-96.705466804928392</c:v>
                </c:pt>
                <c:pt idx="462">
                  <c:v>-96.705466804928392</c:v>
                </c:pt>
                <c:pt idx="463">
                  <c:v>-96.705466804928392</c:v>
                </c:pt>
                <c:pt idx="464">
                  <c:v>-96.705466804928392</c:v>
                </c:pt>
                <c:pt idx="465">
                  <c:v>-96.705466804928392</c:v>
                </c:pt>
                <c:pt idx="466">
                  <c:v>-96.705466804928392</c:v>
                </c:pt>
                <c:pt idx="467">
                  <c:v>-96.705466804928392</c:v>
                </c:pt>
                <c:pt idx="468">
                  <c:v>-96.705466804928392</c:v>
                </c:pt>
                <c:pt idx="469">
                  <c:v>-96.705466804928392</c:v>
                </c:pt>
                <c:pt idx="470">
                  <c:v>-96.705466804928392</c:v>
                </c:pt>
                <c:pt idx="471">
                  <c:v>-96.705466804928392</c:v>
                </c:pt>
                <c:pt idx="472">
                  <c:v>-96.705466804928392</c:v>
                </c:pt>
                <c:pt idx="473">
                  <c:v>-96.705466804928392</c:v>
                </c:pt>
                <c:pt idx="474">
                  <c:v>-96.705466804928392</c:v>
                </c:pt>
                <c:pt idx="475">
                  <c:v>-96.705466804928392</c:v>
                </c:pt>
                <c:pt idx="476">
                  <c:v>-96.705466804928392</c:v>
                </c:pt>
                <c:pt idx="477">
                  <c:v>-96.705466804928392</c:v>
                </c:pt>
                <c:pt idx="478">
                  <c:v>-96.705466804928392</c:v>
                </c:pt>
                <c:pt idx="479">
                  <c:v>-96.705466804928392</c:v>
                </c:pt>
                <c:pt idx="480">
                  <c:v>-96.705466804928392</c:v>
                </c:pt>
                <c:pt idx="481">
                  <c:v>-96.705466804928392</c:v>
                </c:pt>
                <c:pt idx="482">
                  <c:v>-96.705466804928392</c:v>
                </c:pt>
                <c:pt idx="483">
                  <c:v>-96.705466804928392</c:v>
                </c:pt>
                <c:pt idx="484">
                  <c:v>-96.705466804928392</c:v>
                </c:pt>
                <c:pt idx="485">
                  <c:v>-96.705466804928392</c:v>
                </c:pt>
                <c:pt idx="486">
                  <c:v>-96.705466804928392</c:v>
                </c:pt>
                <c:pt idx="487">
                  <c:v>-96.705466804928392</c:v>
                </c:pt>
                <c:pt idx="488">
                  <c:v>-96.705466804928392</c:v>
                </c:pt>
                <c:pt idx="489">
                  <c:v>-96.705466804928392</c:v>
                </c:pt>
                <c:pt idx="490">
                  <c:v>-96.705466804928392</c:v>
                </c:pt>
                <c:pt idx="491">
                  <c:v>-96.705466804928392</c:v>
                </c:pt>
                <c:pt idx="492">
                  <c:v>-96.705466804928392</c:v>
                </c:pt>
                <c:pt idx="493">
                  <c:v>-96.705466804928392</c:v>
                </c:pt>
                <c:pt idx="494">
                  <c:v>-96.705466804928392</c:v>
                </c:pt>
                <c:pt idx="495">
                  <c:v>-96.705466804928392</c:v>
                </c:pt>
                <c:pt idx="496">
                  <c:v>-96.705466804928392</c:v>
                </c:pt>
                <c:pt idx="497">
                  <c:v>-96.705466804928392</c:v>
                </c:pt>
                <c:pt idx="498">
                  <c:v>-96.705466804928392</c:v>
                </c:pt>
                <c:pt idx="499">
                  <c:v>-96.705466804928392</c:v>
                </c:pt>
                <c:pt idx="500">
                  <c:v>-96.705466804928392</c:v>
                </c:pt>
                <c:pt idx="501">
                  <c:v>-96.705466804928392</c:v>
                </c:pt>
                <c:pt idx="502">
                  <c:v>-96.705466804928392</c:v>
                </c:pt>
                <c:pt idx="503">
                  <c:v>-96.705466804928392</c:v>
                </c:pt>
                <c:pt idx="504">
                  <c:v>-96.705466804928392</c:v>
                </c:pt>
                <c:pt idx="505">
                  <c:v>-96.705466804928392</c:v>
                </c:pt>
                <c:pt idx="506">
                  <c:v>-96.705466804928392</c:v>
                </c:pt>
                <c:pt idx="507">
                  <c:v>-96.705466804928392</c:v>
                </c:pt>
                <c:pt idx="508">
                  <c:v>-96.705466804928392</c:v>
                </c:pt>
                <c:pt idx="509">
                  <c:v>-96.705466804928392</c:v>
                </c:pt>
                <c:pt idx="510">
                  <c:v>-96.705466804928392</c:v>
                </c:pt>
                <c:pt idx="511">
                  <c:v>-96.705466804928392</c:v>
                </c:pt>
                <c:pt idx="512">
                  <c:v>-96.705466804928392</c:v>
                </c:pt>
                <c:pt idx="513">
                  <c:v>-96.705466804928392</c:v>
                </c:pt>
                <c:pt idx="514">
                  <c:v>-96.705466804928392</c:v>
                </c:pt>
                <c:pt idx="515">
                  <c:v>-96.705466804928392</c:v>
                </c:pt>
                <c:pt idx="516">
                  <c:v>-96.705466804928392</c:v>
                </c:pt>
                <c:pt idx="517">
                  <c:v>-96.705466804928392</c:v>
                </c:pt>
                <c:pt idx="518">
                  <c:v>-96.705466804928392</c:v>
                </c:pt>
                <c:pt idx="519">
                  <c:v>-96.705466804928392</c:v>
                </c:pt>
                <c:pt idx="520">
                  <c:v>-96.705466804928392</c:v>
                </c:pt>
                <c:pt idx="521">
                  <c:v>-96.705466804928392</c:v>
                </c:pt>
                <c:pt idx="522">
                  <c:v>-96.705466804928392</c:v>
                </c:pt>
                <c:pt idx="523">
                  <c:v>-96.705466804928392</c:v>
                </c:pt>
                <c:pt idx="524">
                  <c:v>-96.705466804928392</c:v>
                </c:pt>
                <c:pt idx="525">
                  <c:v>-96.705466804928392</c:v>
                </c:pt>
                <c:pt idx="526">
                  <c:v>-96.705466804928392</c:v>
                </c:pt>
                <c:pt idx="527">
                  <c:v>-96.705466804928392</c:v>
                </c:pt>
                <c:pt idx="528">
                  <c:v>-96.705466804928392</c:v>
                </c:pt>
                <c:pt idx="529">
                  <c:v>-96.705466804928392</c:v>
                </c:pt>
                <c:pt idx="530">
                  <c:v>-96.705466804928392</c:v>
                </c:pt>
                <c:pt idx="531">
                  <c:v>-96.705466804928392</c:v>
                </c:pt>
                <c:pt idx="532">
                  <c:v>-96.705466804928392</c:v>
                </c:pt>
                <c:pt idx="533">
                  <c:v>-96.705466804928392</c:v>
                </c:pt>
                <c:pt idx="534">
                  <c:v>-96.705466804928392</c:v>
                </c:pt>
                <c:pt idx="535">
                  <c:v>-96.705466804928392</c:v>
                </c:pt>
                <c:pt idx="536">
                  <c:v>-96.705466804928392</c:v>
                </c:pt>
                <c:pt idx="537">
                  <c:v>-96.705466804928392</c:v>
                </c:pt>
                <c:pt idx="538">
                  <c:v>-96.705466804928392</c:v>
                </c:pt>
                <c:pt idx="539">
                  <c:v>-96.705466804928392</c:v>
                </c:pt>
                <c:pt idx="540">
                  <c:v>-96.705466804928392</c:v>
                </c:pt>
                <c:pt idx="541">
                  <c:v>-96.705466804928392</c:v>
                </c:pt>
                <c:pt idx="542">
                  <c:v>-96.705466804928392</c:v>
                </c:pt>
                <c:pt idx="543">
                  <c:v>-96.705466804928392</c:v>
                </c:pt>
                <c:pt idx="544">
                  <c:v>-96.705466804928392</c:v>
                </c:pt>
                <c:pt idx="545">
                  <c:v>-96.705466804928392</c:v>
                </c:pt>
                <c:pt idx="546">
                  <c:v>-96.705466804928392</c:v>
                </c:pt>
                <c:pt idx="547">
                  <c:v>-96.705466804928392</c:v>
                </c:pt>
                <c:pt idx="548">
                  <c:v>-96.705466804928392</c:v>
                </c:pt>
                <c:pt idx="549">
                  <c:v>-96.705466804928392</c:v>
                </c:pt>
                <c:pt idx="550">
                  <c:v>-96.705466804928392</c:v>
                </c:pt>
                <c:pt idx="551">
                  <c:v>-96.705466804928392</c:v>
                </c:pt>
                <c:pt idx="552">
                  <c:v>-96.705466804928392</c:v>
                </c:pt>
                <c:pt idx="553">
                  <c:v>-96.705466804928392</c:v>
                </c:pt>
                <c:pt idx="554">
                  <c:v>-96.705466804928392</c:v>
                </c:pt>
                <c:pt idx="555">
                  <c:v>-96.705466804928392</c:v>
                </c:pt>
                <c:pt idx="556">
                  <c:v>-96.705466804928392</c:v>
                </c:pt>
                <c:pt idx="557">
                  <c:v>-96.705466804928392</c:v>
                </c:pt>
                <c:pt idx="558">
                  <c:v>-96.705466804928392</c:v>
                </c:pt>
                <c:pt idx="559">
                  <c:v>-96.705466804928392</c:v>
                </c:pt>
                <c:pt idx="560">
                  <c:v>-96.705466804928392</c:v>
                </c:pt>
                <c:pt idx="561">
                  <c:v>-96.705466804928392</c:v>
                </c:pt>
                <c:pt idx="562">
                  <c:v>-96.705466804928392</c:v>
                </c:pt>
                <c:pt idx="563">
                  <c:v>-96.705466804928392</c:v>
                </c:pt>
                <c:pt idx="564">
                  <c:v>-96.705466804928392</c:v>
                </c:pt>
                <c:pt idx="565">
                  <c:v>-96.705466804928392</c:v>
                </c:pt>
                <c:pt idx="566">
                  <c:v>-96.705466804928392</c:v>
                </c:pt>
                <c:pt idx="567">
                  <c:v>-96.705466804928392</c:v>
                </c:pt>
                <c:pt idx="568">
                  <c:v>-96.705466804928392</c:v>
                </c:pt>
                <c:pt idx="569">
                  <c:v>-96.705466804928392</c:v>
                </c:pt>
                <c:pt idx="570">
                  <c:v>-96.705466804928392</c:v>
                </c:pt>
                <c:pt idx="571">
                  <c:v>-96.705466804928392</c:v>
                </c:pt>
                <c:pt idx="572">
                  <c:v>-96.705466804928392</c:v>
                </c:pt>
                <c:pt idx="573">
                  <c:v>-96.705466804928392</c:v>
                </c:pt>
                <c:pt idx="574">
                  <c:v>-96.705466804928392</c:v>
                </c:pt>
                <c:pt idx="575">
                  <c:v>-96.705466804928392</c:v>
                </c:pt>
                <c:pt idx="576">
                  <c:v>-96.705466804928392</c:v>
                </c:pt>
                <c:pt idx="577">
                  <c:v>-96.705466804928392</c:v>
                </c:pt>
                <c:pt idx="578">
                  <c:v>-96.705466804928392</c:v>
                </c:pt>
                <c:pt idx="579">
                  <c:v>-96.705466804928392</c:v>
                </c:pt>
                <c:pt idx="580">
                  <c:v>-96.705466804928392</c:v>
                </c:pt>
                <c:pt idx="581">
                  <c:v>-96.705466804928392</c:v>
                </c:pt>
                <c:pt idx="582">
                  <c:v>-96.705466804928392</c:v>
                </c:pt>
                <c:pt idx="583">
                  <c:v>-96.705466804928392</c:v>
                </c:pt>
                <c:pt idx="584">
                  <c:v>-96.705466804928392</c:v>
                </c:pt>
                <c:pt idx="585">
                  <c:v>-96.705466804928392</c:v>
                </c:pt>
                <c:pt idx="586">
                  <c:v>-96.705466804928392</c:v>
                </c:pt>
                <c:pt idx="587">
                  <c:v>-96.705466804928392</c:v>
                </c:pt>
                <c:pt idx="588">
                  <c:v>-96.705466804928392</c:v>
                </c:pt>
                <c:pt idx="589">
                  <c:v>-96.705466804928392</c:v>
                </c:pt>
                <c:pt idx="590">
                  <c:v>-96.705466804928392</c:v>
                </c:pt>
                <c:pt idx="591">
                  <c:v>-96.705466804928392</c:v>
                </c:pt>
                <c:pt idx="592">
                  <c:v>-96.705466804928392</c:v>
                </c:pt>
                <c:pt idx="593">
                  <c:v>-96.705466804928392</c:v>
                </c:pt>
                <c:pt idx="594">
                  <c:v>-96.705466804928392</c:v>
                </c:pt>
                <c:pt idx="595">
                  <c:v>-96.705466804928392</c:v>
                </c:pt>
                <c:pt idx="596">
                  <c:v>-96.705466804928392</c:v>
                </c:pt>
                <c:pt idx="597">
                  <c:v>-96.705466804928392</c:v>
                </c:pt>
                <c:pt idx="598">
                  <c:v>-96.705466804928392</c:v>
                </c:pt>
                <c:pt idx="599">
                  <c:v>-96.705466804928392</c:v>
                </c:pt>
                <c:pt idx="600">
                  <c:v>-96.705466804928392</c:v>
                </c:pt>
                <c:pt idx="601">
                  <c:v>-96.705466804928392</c:v>
                </c:pt>
                <c:pt idx="602">
                  <c:v>-96.705466804928392</c:v>
                </c:pt>
                <c:pt idx="603">
                  <c:v>-96.705466804928392</c:v>
                </c:pt>
                <c:pt idx="604">
                  <c:v>-96.705466804928392</c:v>
                </c:pt>
                <c:pt idx="605">
                  <c:v>-96.705466804928392</c:v>
                </c:pt>
                <c:pt idx="606">
                  <c:v>-96.705466804928392</c:v>
                </c:pt>
                <c:pt idx="607">
                  <c:v>-96.705466804928392</c:v>
                </c:pt>
                <c:pt idx="608">
                  <c:v>-96.705466804928392</c:v>
                </c:pt>
                <c:pt idx="609">
                  <c:v>-96.705466804928392</c:v>
                </c:pt>
                <c:pt idx="610">
                  <c:v>-96.705466804928392</c:v>
                </c:pt>
                <c:pt idx="611">
                  <c:v>-96.705466804928392</c:v>
                </c:pt>
                <c:pt idx="612">
                  <c:v>-96.705466804928392</c:v>
                </c:pt>
                <c:pt idx="613">
                  <c:v>-96.705466804928392</c:v>
                </c:pt>
                <c:pt idx="614">
                  <c:v>-96.705466804928392</c:v>
                </c:pt>
                <c:pt idx="615">
                  <c:v>-96.705466804928392</c:v>
                </c:pt>
                <c:pt idx="616">
                  <c:v>-96.705466804928392</c:v>
                </c:pt>
                <c:pt idx="617">
                  <c:v>-96.705466804928392</c:v>
                </c:pt>
                <c:pt idx="618">
                  <c:v>-96.705466804928392</c:v>
                </c:pt>
                <c:pt idx="619">
                  <c:v>-96.705466804928392</c:v>
                </c:pt>
                <c:pt idx="620">
                  <c:v>-96.705466804928392</c:v>
                </c:pt>
                <c:pt idx="621">
                  <c:v>-96.705466804928392</c:v>
                </c:pt>
                <c:pt idx="622">
                  <c:v>-96.705466804928392</c:v>
                </c:pt>
                <c:pt idx="623">
                  <c:v>-96.705466804928392</c:v>
                </c:pt>
                <c:pt idx="624">
                  <c:v>-96.705466804928392</c:v>
                </c:pt>
                <c:pt idx="625">
                  <c:v>-96.705466804928392</c:v>
                </c:pt>
                <c:pt idx="626">
                  <c:v>-96.705466804928392</c:v>
                </c:pt>
                <c:pt idx="627">
                  <c:v>-96.705466804928392</c:v>
                </c:pt>
                <c:pt idx="628">
                  <c:v>-96.705466804928392</c:v>
                </c:pt>
                <c:pt idx="629">
                  <c:v>-96.705466804928392</c:v>
                </c:pt>
                <c:pt idx="630">
                  <c:v>-96.705466804928392</c:v>
                </c:pt>
                <c:pt idx="631">
                  <c:v>-96.705466804928392</c:v>
                </c:pt>
                <c:pt idx="632">
                  <c:v>-96.705466804928392</c:v>
                </c:pt>
                <c:pt idx="633">
                  <c:v>-96.705466804928392</c:v>
                </c:pt>
                <c:pt idx="634">
                  <c:v>-96.705466804928392</c:v>
                </c:pt>
                <c:pt idx="635">
                  <c:v>-96.705466804928392</c:v>
                </c:pt>
                <c:pt idx="636">
                  <c:v>-96.705466804928392</c:v>
                </c:pt>
                <c:pt idx="637">
                  <c:v>-96.705466804928392</c:v>
                </c:pt>
                <c:pt idx="638">
                  <c:v>-96.705466804928392</c:v>
                </c:pt>
                <c:pt idx="639">
                  <c:v>-96.705466804928392</c:v>
                </c:pt>
                <c:pt idx="640">
                  <c:v>-96.705466804928392</c:v>
                </c:pt>
                <c:pt idx="641">
                  <c:v>-96.705466804928392</c:v>
                </c:pt>
                <c:pt idx="642">
                  <c:v>-96.705466804928392</c:v>
                </c:pt>
                <c:pt idx="643">
                  <c:v>-96.705466804928392</c:v>
                </c:pt>
                <c:pt idx="644">
                  <c:v>-96.705466804928392</c:v>
                </c:pt>
                <c:pt idx="645">
                  <c:v>-96.705466804928392</c:v>
                </c:pt>
                <c:pt idx="646">
                  <c:v>-96.705466804928392</c:v>
                </c:pt>
                <c:pt idx="647">
                  <c:v>-96.705466804928392</c:v>
                </c:pt>
                <c:pt idx="648">
                  <c:v>-96.705466804928392</c:v>
                </c:pt>
                <c:pt idx="649">
                  <c:v>-96.705466804928392</c:v>
                </c:pt>
                <c:pt idx="650">
                  <c:v>-96.705466804928392</c:v>
                </c:pt>
                <c:pt idx="651">
                  <c:v>-96.705466804928392</c:v>
                </c:pt>
                <c:pt idx="652">
                  <c:v>-96.705466804928392</c:v>
                </c:pt>
                <c:pt idx="653">
                  <c:v>-96.705466804928392</c:v>
                </c:pt>
                <c:pt idx="654">
                  <c:v>-96.705466804928392</c:v>
                </c:pt>
                <c:pt idx="655">
                  <c:v>-96.705466804928392</c:v>
                </c:pt>
                <c:pt idx="656">
                  <c:v>-96.705466804928392</c:v>
                </c:pt>
                <c:pt idx="657">
                  <c:v>-96.705466804928392</c:v>
                </c:pt>
                <c:pt idx="658">
                  <c:v>-96.705466804928392</c:v>
                </c:pt>
                <c:pt idx="659">
                  <c:v>-96.705466804928392</c:v>
                </c:pt>
                <c:pt idx="660">
                  <c:v>-96.705466804928392</c:v>
                </c:pt>
                <c:pt idx="661">
                  <c:v>-96.705466804928392</c:v>
                </c:pt>
                <c:pt idx="662">
                  <c:v>-96.705466804928392</c:v>
                </c:pt>
                <c:pt idx="663">
                  <c:v>-96.705466804928392</c:v>
                </c:pt>
                <c:pt idx="664">
                  <c:v>-96.705466804928392</c:v>
                </c:pt>
                <c:pt idx="665">
                  <c:v>-96.705466804928392</c:v>
                </c:pt>
                <c:pt idx="666">
                  <c:v>-96.705466804928392</c:v>
                </c:pt>
                <c:pt idx="667">
                  <c:v>-96.705466804928392</c:v>
                </c:pt>
                <c:pt idx="668">
                  <c:v>-96.705466804928392</c:v>
                </c:pt>
                <c:pt idx="669">
                  <c:v>-96.705466804928392</c:v>
                </c:pt>
                <c:pt idx="670">
                  <c:v>-96.705466804928392</c:v>
                </c:pt>
                <c:pt idx="671">
                  <c:v>-96.705466804928392</c:v>
                </c:pt>
                <c:pt idx="672">
                  <c:v>-96.705466804928392</c:v>
                </c:pt>
                <c:pt idx="673">
                  <c:v>-96.705466804928392</c:v>
                </c:pt>
                <c:pt idx="674">
                  <c:v>-96.705466804928392</c:v>
                </c:pt>
                <c:pt idx="675">
                  <c:v>-96.705466804928392</c:v>
                </c:pt>
                <c:pt idx="676">
                  <c:v>-96.705466804928392</c:v>
                </c:pt>
                <c:pt idx="677">
                  <c:v>-96.705466804928392</c:v>
                </c:pt>
                <c:pt idx="678">
                  <c:v>-96.705466804928392</c:v>
                </c:pt>
                <c:pt idx="679">
                  <c:v>-96.705466804928392</c:v>
                </c:pt>
                <c:pt idx="680">
                  <c:v>-96.705466804928392</c:v>
                </c:pt>
                <c:pt idx="681">
                  <c:v>-96.705466804928392</c:v>
                </c:pt>
                <c:pt idx="682">
                  <c:v>-96.705466804928392</c:v>
                </c:pt>
                <c:pt idx="683">
                  <c:v>-96.705466804928392</c:v>
                </c:pt>
                <c:pt idx="684">
                  <c:v>-96.705466804928392</c:v>
                </c:pt>
                <c:pt idx="685">
                  <c:v>-96.705466804928392</c:v>
                </c:pt>
                <c:pt idx="686">
                  <c:v>-96.705466804928392</c:v>
                </c:pt>
                <c:pt idx="687">
                  <c:v>-96.705466804928392</c:v>
                </c:pt>
                <c:pt idx="688">
                  <c:v>-96.705466804928392</c:v>
                </c:pt>
                <c:pt idx="689">
                  <c:v>-96.705466804928392</c:v>
                </c:pt>
                <c:pt idx="690">
                  <c:v>-96.705466804928392</c:v>
                </c:pt>
                <c:pt idx="691">
                  <c:v>-96.705466804928392</c:v>
                </c:pt>
                <c:pt idx="692">
                  <c:v>-96.705466804928392</c:v>
                </c:pt>
                <c:pt idx="693">
                  <c:v>-96.705466804928392</c:v>
                </c:pt>
                <c:pt idx="694">
                  <c:v>-96.705466804928392</c:v>
                </c:pt>
                <c:pt idx="695">
                  <c:v>-96.705466804928392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AE8E-42CE-B0C7-FC28410AC1E4}"/>
            </c:ext>
          </c:extLst>
        </c:ser>
        <c:ser>
          <c:idx val="6"/>
          <c:order val="7"/>
          <c:tx>
            <c:v>LLWL</c:v>
          </c:tx>
          <c:marker>
            <c:symbol val="none"/>
          </c:marker>
          <c:cat>
            <c:numRef>
              <c:f>'HASIL PASUT'!$AB$2:$AB$697</c:f>
              <c:numCache>
                <c:formatCode>m/d/yyyy</c:formatCode>
                <c:ptCount val="696"/>
                <c:pt idx="0">
                  <c:v>45658</c:v>
                </c:pt>
                <c:pt idx="1">
                  <c:v>45658</c:v>
                </c:pt>
                <c:pt idx="2">
                  <c:v>45658</c:v>
                </c:pt>
                <c:pt idx="3">
                  <c:v>45658</c:v>
                </c:pt>
                <c:pt idx="4">
                  <c:v>45658</c:v>
                </c:pt>
                <c:pt idx="5">
                  <c:v>45658</c:v>
                </c:pt>
                <c:pt idx="6">
                  <c:v>45658</c:v>
                </c:pt>
                <c:pt idx="7">
                  <c:v>45658</c:v>
                </c:pt>
                <c:pt idx="8">
                  <c:v>45658</c:v>
                </c:pt>
                <c:pt idx="9">
                  <c:v>45658</c:v>
                </c:pt>
                <c:pt idx="10">
                  <c:v>45658</c:v>
                </c:pt>
                <c:pt idx="11">
                  <c:v>45658</c:v>
                </c:pt>
                <c:pt idx="12">
                  <c:v>45658</c:v>
                </c:pt>
                <c:pt idx="13">
                  <c:v>45658</c:v>
                </c:pt>
                <c:pt idx="14">
                  <c:v>45658</c:v>
                </c:pt>
                <c:pt idx="15">
                  <c:v>45658</c:v>
                </c:pt>
                <c:pt idx="16">
                  <c:v>45658</c:v>
                </c:pt>
                <c:pt idx="17">
                  <c:v>45658</c:v>
                </c:pt>
                <c:pt idx="18">
                  <c:v>45658</c:v>
                </c:pt>
                <c:pt idx="19">
                  <c:v>45658</c:v>
                </c:pt>
                <c:pt idx="20">
                  <c:v>45658</c:v>
                </c:pt>
                <c:pt idx="21">
                  <c:v>45658</c:v>
                </c:pt>
                <c:pt idx="22">
                  <c:v>45658</c:v>
                </c:pt>
                <c:pt idx="23">
                  <c:v>45658</c:v>
                </c:pt>
                <c:pt idx="24">
                  <c:v>45659</c:v>
                </c:pt>
                <c:pt idx="25">
                  <c:v>45659</c:v>
                </c:pt>
                <c:pt idx="26">
                  <c:v>45659</c:v>
                </c:pt>
                <c:pt idx="27">
                  <c:v>45659</c:v>
                </c:pt>
                <c:pt idx="28">
                  <c:v>45659</c:v>
                </c:pt>
                <c:pt idx="29">
                  <c:v>45659</c:v>
                </c:pt>
                <c:pt idx="30">
                  <c:v>45659</c:v>
                </c:pt>
                <c:pt idx="31">
                  <c:v>45659</c:v>
                </c:pt>
                <c:pt idx="32">
                  <c:v>45659</c:v>
                </c:pt>
                <c:pt idx="33">
                  <c:v>45659</c:v>
                </c:pt>
                <c:pt idx="34">
                  <c:v>45659</c:v>
                </c:pt>
                <c:pt idx="35">
                  <c:v>45659</c:v>
                </c:pt>
                <c:pt idx="36">
                  <c:v>45659</c:v>
                </c:pt>
                <c:pt idx="37">
                  <c:v>45659</c:v>
                </c:pt>
                <c:pt idx="38">
                  <c:v>45659</c:v>
                </c:pt>
                <c:pt idx="39">
                  <c:v>45659</c:v>
                </c:pt>
                <c:pt idx="40">
                  <c:v>45659</c:v>
                </c:pt>
                <c:pt idx="41">
                  <c:v>45659</c:v>
                </c:pt>
                <c:pt idx="42">
                  <c:v>45659</c:v>
                </c:pt>
                <c:pt idx="43">
                  <c:v>45659</c:v>
                </c:pt>
                <c:pt idx="44">
                  <c:v>45659</c:v>
                </c:pt>
                <c:pt idx="45">
                  <c:v>45659</c:v>
                </c:pt>
                <c:pt idx="46">
                  <c:v>45659</c:v>
                </c:pt>
                <c:pt idx="47">
                  <c:v>45659</c:v>
                </c:pt>
                <c:pt idx="48">
                  <c:v>45660</c:v>
                </c:pt>
                <c:pt idx="49">
                  <c:v>45660</c:v>
                </c:pt>
                <c:pt idx="50">
                  <c:v>45660</c:v>
                </c:pt>
                <c:pt idx="51">
                  <c:v>45660</c:v>
                </c:pt>
                <c:pt idx="52">
                  <c:v>45660</c:v>
                </c:pt>
                <c:pt idx="53">
                  <c:v>45660</c:v>
                </c:pt>
                <c:pt idx="54">
                  <c:v>45660</c:v>
                </c:pt>
                <c:pt idx="55">
                  <c:v>45660</c:v>
                </c:pt>
                <c:pt idx="56">
                  <c:v>45660</c:v>
                </c:pt>
                <c:pt idx="57">
                  <c:v>45660</c:v>
                </c:pt>
                <c:pt idx="58">
                  <c:v>45660</c:v>
                </c:pt>
                <c:pt idx="59">
                  <c:v>45660</c:v>
                </c:pt>
                <c:pt idx="60">
                  <c:v>45660</c:v>
                </c:pt>
                <c:pt idx="61">
                  <c:v>45660</c:v>
                </c:pt>
                <c:pt idx="62">
                  <c:v>45660</c:v>
                </c:pt>
                <c:pt idx="63">
                  <c:v>45660</c:v>
                </c:pt>
                <c:pt idx="64">
                  <c:v>45660</c:v>
                </c:pt>
                <c:pt idx="65">
                  <c:v>45660</c:v>
                </c:pt>
                <c:pt idx="66">
                  <c:v>45660</c:v>
                </c:pt>
                <c:pt idx="67">
                  <c:v>45660</c:v>
                </c:pt>
                <c:pt idx="68">
                  <c:v>45660</c:v>
                </c:pt>
                <c:pt idx="69">
                  <c:v>45660</c:v>
                </c:pt>
                <c:pt idx="70">
                  <c:v>45660</c:v>
                </c:pt>
                <c:pt idx="71">
                  <c:v>45660</c:v>
                </c:pt>
                <c:pt idx="72">
                  <c:v>45661</c:v>
                </c:pt>
                <c:pt idx="73">
                  <c:v>45661</c:v>
                </c:pt>
                <c:pt idx="74">
                  <c:v>45661</c:v>
                </c:pt>
                <c:pt idx="75">
                  <c:v>45661</c:v>
                </c:pt>
                <c:pt idx="76">
                  <c:v>45661</c:v>
                </c:pt>
                <c:pt idx="77">
                  <c:v>45661</c:v>
                </c:pt>
                <c:pt idx="78">
                  <c:v>45661</c:v>
                </c:pt>
                <c:pt idx="79">
                  <c:v>45661</c:v>
                </c:pt>
                <c:pt idx="80">
                  <c:v>45661</c:v>
                </c:pt>
                <c:pt idx="81">
                  <c:v>45661</c:v>
                </c:pt>
                <c:pt idx="82">
                  <c:v>45661</c:v>
                </c:pt>
                <c:pt idx="83">
                  <c:v>45661</c:v>
                </c:pt>
                <c:pt idx="84">
                  <c:v>45661</c:v>
                </c:pt>
                <c:pt idx="85">
                  <c:v>45661</c:v>
                </c:pt>
                <c:pt idx="86">
                  <c:v>45661</c:v>
                </c:pt>
                <c:pt idx="87">
                  <c:v>45661</c:v>
                </c:pt>
                <c:pt idx="88">
                  <c:v>45661</c:v>
                </c:pt>
                <c:pt idx="89">
                  <c:v>45661</c:v>
                </c:pt>
                <c:pt idx="90">
                  <c:v>45661</c:v>
                </c:pt>
                <c:pt idx="91">
                  <c:v>45661</c:v>
                </c:pt>
                <c:pt idx="92">
                  <c:v>45661</c:v>
                </c:pt>
                <c:pt idx="93">
                  <c:v>45661</c:v>
                </c:pt>
                <c:pt idx="94">
                  <c:v>45661</c:v>
                </c:pt>
                <c:pt idx="95">
                  <c:v>45661</c:v>
                </c:pt>
                <c:pt idx="96">
                  <c:v>45662</c:v>
                </c:pt>
                <c:pt idx="97">
                  <c:v>45662</c:v>
                </c:pt>
                <c:pt idx="98">
                  <c:v>45662</c:v>
                </c:pt>
                <c:pt idx="99">
                  <c:v>45662</c:v>
                </c:pt>
                <c:pt idx="100">
                  <c:v>45662</c:v>
                </c:pt>
                <c:pt idx="101">
                  <c:v>45662</c:v>
                </c:pt>
                <c:pt idx="102">
                  <c:v>45662</c:v>
                </c:pt>
                <c:pt idx="103">
                  <c:v>45662</c:v>
                </c:pt>
                <c:pt idx="104">
                  <c:v>45662</c:v>
                </c:pt>
                <c:pt idx="105">
                  <c:v>45662</c:v>
                </c:pt>
                <c:pt idx="106">
                  <c:v>45662</c:v>
                </c:pt>
                <c:pt idx="107">
                  <c:v>45662</c:v>
                </c:pt>
                <c:pt idx="108">
                  <c:v>45662</c:v>
                </c:pt>
                <c:pt idx="109">
                  <c:v>45662</c:v>
                </c:pt>
                <c:pt idx="110">
                  <c:v>45662</c:v>
                </c:pt>
                <c:pt idx="111">
                  <c:v>45662</c:v>
                </c:pt>
                <c:pt idx="112">
                  <c:v>45662</c:v>
                </c:pt>
                <c:pt idx="113">
                  <c:v>45662</c:v>
                </c:pt>
                <c:pt idx="114">
                  <c:v>45662</c:v>
                </c:pt>
                <c:pt idx="115">
                  <c:v>45662</c:v>
                </c:pt>
                <c:pt idx="116">
                  <c:v>45662</c:v>
                </c:pt>
                <c:pt idx="117">
                  <c:v>45662</c:v>
                </c:pt>
                <c:pt idx="118">
                  <c:v>45662</c:v>
                </c:pt>
                <c:pt idx="119">
                  <c:v>45662</c:v>
                </c:pt>
                <c:pt idx="120">
                  <c:v>45663</c:v>
                </c:pt>
                <c:pt idx="121">
                  <c:v>45663</c:v>
                </c:pt>
                <c:pt idx="122">
                  <c:v>45663</c:v>
                </c:pt>
                <c:pt idx="123">
                  <c:v>45663</c:v>
                </c:pt>
                <c:pt idx="124">
                  <c:v>45663</c:v>
                </c:pt>
                <c:pt idx="125">
                  <c:v>45663</c:v>
                </c:pt>
                <c:pt idx="126">
                  <c:v>45663</c:v>
                </c:pt>
                <c:pt idx="127">
                  <c:v>45663</c:v>
                </c:pt>
                <c:pt idx="128">
                  <c:v>45663</c:v>
                </c:pt>
                <c:pt idx="129">
                  <c:v>45663</c:v>
                </c:pt>
                <c:pt idx="130">
                  <c:v>45663</c:v>
                </c:pt>
                <c:pt idx="131">
                  <c:v>45663</c:v>
                </c:pt>
                <c:pt idx="132">
                  <c:v>45663</c:v>
                </c:pt>
                <c:pt idx="133">
                  <c:v>45663</c:v>
                </c:pt>
                <c:pt idx="134">
                  <c:v>45663</c:v>
                </c:pt>
                <c:pt idx="135">
                  <c:v>45663</c:v>
                </c:pt>
                <c:pt idx="136">
                  <c:v>45663</c:v>
                </c:pt>
                <c:pt idx="137">
                  <c:v>45663</c:v>
                </c:pt>
                <c:pt idx="138">
                  <c:v>45663</c:v>
                </c:pt>
                <c:pt idx="139">
                  <c:v>45663</c:v>
                </c:pt>
                <c:pt idx="140">
                  <c:v>45663</c:v>
                </c:pt>
                <c:pt idx="141">
                  <c:v>45663</c:v>
                </c:pt>
                <c:pt idx="142">
                  <c:v>45663</c:v>
                </c:pt>
                <c:pt idx="143">
                  <c:v>45663</c:v>
                </c:pt>
                <c:pt idx="144">
                  <c:v>45664</c:v>
                </c:pt>
                <c:pt idx="145">
                  <c:v>45664</c:v>
                </c:pt>
                <c:pt idx="146">
                  <c:v>45664</c:v>
                </c:pt>
                <c:pt idx="147">
                  <c:v>45664</c:v>
                </c:pt>
                <c:pt idx="148">
                  <c:v>45664</c:v>
                </c:pt>
                <c:pt idx="149">
                  <c:v>45664</c:v>
                </c:pt>
                <c:pt idx="150">
                  <c:v>45664</c:v>
                </c:pt>
                <c:pt idx="151">
                  <c:v>45664</c:v>
                </c:pt>
                <c:pt idx="152">
                  <c:v>45664</c:v>
                </c:pt>
                <c:pt idx="153">
                  <c:v>45664</c:v>
                </c:pt>
                <c:pt idx="154">
                  <c:v>45664</c:v>
                </c:pt>
                <c:pt idx="155">
                  <c:v>45664</c:v>
                </c:pt>
                <c:pt idx="156">
                  <c:v>45664</c:v>
                </c:pt>
                <c:pt idx="157">
                  <c:v>45664</c:v>
                </c:pt>
                <c:pt idx="158">
                  <c:v>45664</c:v>
                </c:pt>
                <c:pt idx="159">
                  <c:v>45664</c:v>
                </c:pt>
                <c:pt idx="160">
                  <c:v>45664</c:v>
                </c:pt>
                <c:pt idx="161">
                  <c:v>45664</c:v>
                </c:pt>
                <c:pt idx="162">
                  <c:v>45664</c:v>
                </c:pt>
                <c:pt idx="163">
                  <c:v>45664</c:v>
                </c:pt>
                <c:pt idx="164">
                  <c:v>45664</c:v>
                </c:pt>
                <c:pt idx="165">
                  <c:v>45664</c:v>
                </c:pt>
                <c:pt idx="166">
                  <c:v>45664</c:v>
                </c:pt>
                <c:pt idx="167">
                  <c:v>45664</c:v>
                </c:pt>
                <c:pt idx="168">
                  <c:v>45665</c:v>
                </c:pt>
                <c:pt idx="169">
                  <c:v>45665</c:v>
                </c:pt>
                <c:pt idx="170">
                  <c:v>45665</c:v>
                </c:pt>
                <c:pt idx="171">
                  <c:v>45665</c:v>
                </c:pt>
                <c:pt idx="172">
                  <c:v>45665</c:v>
                </c:pt>
                <c:pt idx="173">
                  <c:v>45665</c:v>
                </c:pt>
                <c:pt idx="174">
                  <c:v>45665</c:v>
                </c:pt>
                <c:pt idx="175">
                  <c:v>45665</c:v>
                </c:pt>
                <c:pt idx="176">
                  <c:v>45665</c:v>
                </c:pt>
                <c:pt idx="177">
                  <c:v>45665</c:v>
                </c:pt>
                <c:pt idx="178">
                  <c:v>45665</c:v>
                </c:pt>
                <c:pt idx="179">
                  <c:v>45665</c:v>
                </c:pt>
                <c:pt idx="180">
                  <c:v>45665</c:v>
                </c:pt>
                <c:pt idx="181">
                  <c:v>45665</c:v>
                </c:pt>
                <c:pt idx="182">
                  <c:v>45665</c:v>
                </c:pt>
                <c:pt idx="183">
                  <c:v>45665</c:v>
                </c:pt>
                <c:pt idx="184">
                  <c:v>45665</c:v>
                </c:pt>
                <c:pt idx="185">
                  <c:v>45665</c:v>
                </c:pt>
                <c:pt idx="186">
                  <c:v>45665</c:v>
                </c:pt>
                <c:pt idx="187">
                  <c:v>45665</c:v>
                </c:pt>
                <c:pt idx="188">
                  <c:v>45665</c:v>
                </c:pt>
                <c:pt idx="189">
                  <c:v>45665</c:v>
                </c:pt>
                <c:pt idx="190">
                  <c:v>45665</c:v>
                </c:pt>
                <c:pt idx="191">
                  <c:v>45665</c:v>
                </c:pt>
                <c:pt idx="192">
                  <c:v>45666</c:v>
                </c:pt>
                <c:pt idx="193">
                  <c:v>45666</c:v>
                </c:pt>
                <c:pt idx="194">
                  <c:v>45666</c:v>
                </c:pt>
                <c:pt idx="195">
                  <c:v>45666</c:v>
                </c:pt>
                <c:pt idx="196">
                  <c:v>45666</c:v>
                </c:pt>
                <c:pt idx="197">
                  <c:v>45666</c:v>
                </c:pt>
                <c:pt idx="198">
                  <c:v>45666</c:v>
                </c:pt>
                <c:pt idx="199">
                  <c:v>45666</c:v>
                </c:pt>
                <c:pt idx="200">
                  <c:v>45666</c:v>
                </c:pt>
                <c:pt idx="201">
                  <c:v>45666</c:v>
                </c:pt>
                <c:pt idx="202">
                  <c:v>45666</c:v>
                </c:pt>
                <c:pt idx="203">
                  <c:v>45666</c:v>
                </c:pt>
                <c:pt idx="204">
                  <c:v>45666</c:v>
                </c:pt>
                <c:pt idx="205">
                  <c:v>45666</c:v>
                </c:pt>
                <c:pt idx="206">
                  <c:v>45666</c:v>
                </c:pt>
                <c:pt idx="207">
                  <c:v>45666</c:v>
                </c:pt>
                <c:pt idx="208">
                  <c:v>45666</c:v>
                </c:pt>
                <c:pt idx="209">
                  <c:v>45666</c:v>
                </c:pt>
                <c:pt idx="210">
                  <c:v>45666</c:v>
                </c:pt>
                <c:pt idx="211">
                  <c:v>45666</c:v>
                </c:pt>
                <c:pt idx="212">
                  <c:v>45666</c:v>
                </c:pt>
                <c:pt idx="213">
                  <c:v>45666</c:v>
                </c:pt>
                <c:pt idx="214">
                  <c:v>45666</c:v>
                </c:pt>
                <c:pt idx="215">
                  <c:v>45666</c:v>
                </c:pt>
                <c:pt idx="216">
                  <c:v>45667</c:v>
                </c:pt>
                <c:pt idx="217">
                  <c:v>45667</c:v>
                </c:pt>
                <c:pt idx="218">
                  <c:v>45667</c:v>
                </c:pt>
                <c:pt idx="219">
                  <c:v>45667</c:v>
                </c:pt>
                <c:pt idx="220">
                  <c:v>45667</c:v>
                </c:pt>
                <c:pt idx="221">
                  <c:v>45667</c:v>
                </c:pt>
                <c:pt idx="222">
                  <c:v>45667</c:v>
                </c:pt>
                <c:pt idx="223">
                  <c:v>45667</c:v>
                </c:pt>
                <c:pt idx="224">
                  <c:v>45667</c:v>
                </c:pt>
                <c:pt idx="225">
                  <c:v>45667</c:v>
                </c:pt>
                <c:pt idx="226">
                  <c:v>45667</c:v>
                </c:pt>
                <c:pt idx="227">
                  <c:v>45667</c:v>
                </c:pt>
                <c:pt idx="228">
                  <c:v>45667</c:v>
                </c:pt>
                <c:pt idx="229">
                  <c:v>45667</c:v>
                </c:pt>
                <c:pt idx="230">
                  <c:v>45667</c:v>
                </c:pt>
                <c:pt idx="231">
                  <c:v>45667</c:v>
                </c:pt>
                <c:pt idx="232">
                  <c:v>45667</c:v>
                </c:pt>
                <c:pt idx="233">
                  <c:v>45667</c:v>
                </c:pt>
                <c:pt idx="234">
                  <c:v>45667</c:v>
                </c:pt>
                <c:pt idx="235">
                  <c:v>45667</c:v>
                </c:pt>
                <c:pt idx="236">
                  <c:v>45667</c:v>
                </c:pt>
                <c:pt idx="237">
                  <c:v>45667</c:v>
                </c:pt>
                <c:pt idx="238">
                  <c:v>45667</c:v>
                </c:pt>
                <c:pt idx="239">
                  <c:v>45667</c:v>
                </c:pt>
                <c:pt idx="240">
                  <c:v>45668</c:v>
                </c:pt>
                <c:pt idx="241">
                  <c:v>45668</c:v>
                </c:pt>
                <c:pt idx="242">
                  <c:v>45668</c:v>
                </c:pt>
                <c:pt idx="243">
                  <c:v>45668</c:v>
                </c:pt>
                <c:pt idx="244">
                  <c:v>45668</c:v>
                </c:pt>
                <c:pt idx="245">
                  <c:v>45668</c:v>
                </c:pt>
                <c:pt idx="246">
                  <c:v>45668</c:v>
                </c:pt>
                <c:pt idx="247">
                  <c:v>45668</c:v>
                </c:pt>
                <c:pt idx="248">
                  <c:v>45668</c:v>
                </c:pt>
                <c:pt idx="249">
                  <c:v>45668</c:v>
                </c:pt>
                <c:pt idx="250">
                  <c:v>45668</c:v>
                </c:pt>
                <c:pt idx="251">
                  <c:v>45668</c:v>
                </c:pt>
                <c:pt idx="252">
                  <c:v>45668</c:v>
                </c:pt>
                <c:pt idx="253">
                  <c:v>45668</c:v>
                </c:pt>
                <c:pt idx="254">
                  <c:v>45668</c:v>
                </c:pt>
                <c:pt idx="255">
                  <c:v>45668</c:v>
                </c:pt>
                <c:pt idx="256">
                  <c:v>45668</c:v>
                </c:pt>
                <c:pt idx="257">
                  <c:v>45668</c:v>
                </c:pt>
                <c:pt idx="258">
                  <c:v>45668</c:v>
                </c:pt>
                <c:pt idx="259">
                  <c:v>45668</c:v>
                </c:pt>
                <c:pt idx="260">
                  <c:v>45668</c:v>
                </c:pt>
                <c:pt idx="261">
                  <c:v>45668</c:v>
                </c:pt>
                <c:pt idx="262">
                  <c:v>45668</c:v>
                </c:pt>
                <c:pt idx="263">
                  <c:v>45668</c:v>
                </c:pt>
                <c:pt idx="264">
                  <c:v>45669</c:v>
                </c:pt>
                <c:pt idx="265">
                  <c:v>45669</c:v>
                </c:pt>
                <c:pt idx="266">
                  <c:v>45669</c:v>
                </c:pt>
                <c:pt idx="267">
                  <c:v>45669</c:v>
                </c:pt>
                <c:pt idx="268">
                  <c:v>45669</c:v>
                </c:pt>
                <c:pt idx="269">
                  <c:v>45669</c:v>
                </c:pt>
                <c:pt idx="270">
                  <c:v>45669</c:v>
                </c:pt>
                <c:pt idx="271">
                  <c:v>45669</c:v>
                </c:pt>
                <c:pt idx="272">
                  <c:v>45669</c:v>
                </c:pt>
                <c:pt idx="273">
                  <c:v>45669</c:v>
                </c:pt>
                <c:pt idx="274">
                  <c:v>45669</c:v>
                </c:pt>
                <c:pt idx="275">
                  <c:v>45669</c:v>
                </c:pt>
                <c:pt idx="276">
                  <c:v>45669</c:v>
                </c:pt>
                <c:pt idx="277">
                  <c:v>45669</c:v>
                </c:pt>
                <c:pt idx="278">
                  <c:v>45669</c:v>
                </c:pt>
                <c:pt idx="279">
                  <c:v>45669</c:v>
                </c:pt>
                <c:pt idx="280">
                  <c:v>45669</c:v>
                </c:pt>
                <c:pt idx="281">
                  <c:v>45669</c:v>
                </c:pt>
                <c:pt idx="282">
                  <c:v>45669</c:v>
                </c:pt>
                <c:pt idx="283">
                  <c:v>45669</c:v>
                </c:pt>
                <c:pt idx="284">
                  <c:v>45669</c:v>
                </c:pt>
                <c:pt idx="285">
                  <c:v>45669</c:v>
                </c:pt>
                <c:pt idx="286">
                  <c:v>45669</c:v>
                </c:pt>
                <c:pt idx="287">
                  <c:v>45669</c:v>
                </c:pt>
                <c:pt idx="288">
                  <c:v>45670</c:v>
                </c:pt>
                <c:pt idx="289">
                  <c:v>45670</c:v>
                </c:pt>
                <c:pt idx="290">
                  <c:v>45670</c:v>
                </c:pt>
                <c:pt idx="291">
                  <c:v>45670</c:v>
                </c:pt>
                <c:pt idx="292">
                  <c:v>45670</c:v>
                </c:pt>
                <c:pt idx="293">
                  <c:v>45670</c:v>
                </c:pt>
                <c:pt idx="294">
                  <c:v>45670</c:v>
                </c:pt>
                <c:pt idx="295">
                  <c:v>45670</c:v>
                </c:pt>
                <c:pt idx="296">
                  <c:v>45670</c:v>
                </c:pt>
                <c:pt idx="297">
                  <c:v>45670</c:v>
                </c:pt>
                <c:pt idx="298">
                  <c:v>45670</c:v>
                </c:pt>
                <c:pt idx="299">
                  <c:v>45670</c:v>
                </c:pt>
                <c:pt idx="300">
                  <c:v>45670</c:v>
                </c:pt>
                <c:pt idx="301">
                  <c:v>45670</c:v>
                </c:pt>
                <c:pt idx="302">
                  <c:v>45670</c:v>
                </c:pt>
                <c:pt idx="303">
                  <c:v>45670</c:v>
                </c:pt>
                <c:pt idx="304">
                  <c:v>45670</c:v>
                </c:pt>
                <c:pt idx="305">
                  <c:v>45670</c:v>
                </c:pt>
                <c:pt idx="306">
                  <c:v>45670</c:v>
                </c:pt>
                <c:pt idx="307">
                  <c:v>45670</c:v>
                </c:pt>
                <c:pt idx="308">
                  <c:v>45670</c:v>
                </c:pt>
                <c:pt idx="309">
                  <c:v>45670</c:v>
                </c:pt>
                <c:pt idx="310">
                  <c:v>45670</c:v>
                </c:pt>
                <c:pt idx="311">
                  <c:v>45670</c:v>
                </c:pt>
                <c:pt idx="312">
                  <c:v>45671</c:v>
                </c:pt>
                <c:pt idx="313">
                  <c:v>45671</c:v>
                </c:pt>
                <c:pt idx="314">
                  <c:v>45671</c:v>
                </c:pt>
                <c:pt idx="315">
                  <c:v>45671</c:v>
                </c:pt>
                <c:pt idx="316">
                  <c:v>45671</c:v>
                </c:pt>
                <c:pt idx="317">
                  <c:v>45671</c:v>
                </c:pt>
                <c:pt idx="318">
                  <c:v>45671</c:v>
                </c:pt>
                <c:pt idx="319">
                  <c:v>45671</c:v>
                </c:pt>
                <c:pt idx="320">
                  <c:v>45671</c:v>
                </c:pt>
                <c:pt idx="321">
                  <c:v>45671</c:v>
                </c:pt>
                <c:pt idx="322">
                  <c:v>45671</c:v>
                </c:pt>
                <c:pt idx="323">
                  <c:v>45671</c:v>
                </c:pt>
                <c:pt idx="324">
                  <c:v>45671</c:v>
                </c:pt>
                <c:pt idx="325">
                  <c:v>45671</c:v>
                </c:pt>
                <c:pt idx="326">
                  <c:v>45671</c:v>
                </c:pt>
                <c:pt idx="327">
                  <c:v>45671</c:v>
                </c:pt>
                <c:pt idx="328">
                  <c:v>45671</c:v>
                </c:pt>
                <c:pt idx="329">
                  <c:v>45671</c:v>
                </c:pt>
                <c:pt idx="330">
                  <c:v>45671</c:v>
                </c:pt>
                <c:pt idx="331">
                  <c:v>45671</c:v>
                </c:pt>
                <c:pt idx="332">
                  <c:v>45671</c:v>
                </c:pt>
                <c:pt idx="333">
                  <c:v>45671</c:v>
                </c:pt>
                <c:pt idx="334">
                  <c:v>45671</c:v>
                </c:pt>
                <c:pt idx="335">
                  <c:v>45671</c:v>
                </c:pt>
                <c:pt idx="336">
                  <c:v>45672</c:v>
                </c:pt>
                <c:pt idx="337">
                  <c:v>45672</c:v>
                </c:pt>
                <c:pt idx="338">
                  <c:v>45672</c:v>
                </c:pt>
                <c:pt idx="339">
                  <c:v>45672</c:v>
                </c:pt>
                <c:pt idx="340">
                  <c:v>45672</c:v>
                </c:pt>
                <c:pt idx="341">
                  <c:v>45672</c:v>
                </c:pt>
                <c:pt idx="342">
                  <c:v>45672</c:v>
                </c:pt>
                <c:pt idx="343">
                  <c:v>45672</c:v>
                </c:pt>
                <c:pt idx="344">
                  <c:v>45672</c:v>
                </c:pt>
                <c:pt idx="345">
                  <c:v>45672</c:v>
                </c:pt>
                <c:pt idx="346">
                  <c:v>45672</c:v>
                </c:pt>
                <c:pt idx="347">
                  <c:v>45672</c:v>
                </c:pt>
                <c:pt idx="348">
                  <c:v>45672</c:v>
                </c:pt>
                <c:pt idx="349">
                  <c:v>45672</c:v>
                </c:pt>
                <c:pt idx="350">
                  <c:v>45672</c:v>
                </c:pt>
                <c:pt idx="351">
                  <c:v>45672</c:v>
                </c:pt>
                <c:pt idx="352">
                  <c:v>45672</c:v>
                </c:pt>
                <c:pt idx="353">
                  <c:v>45672</c:v>
                </c:pt>
                <c:pt idx="354">
                  <c:v>45672</c:v>
                </c:pt>
                <c:pt idx="355">
                  <c:v>45672</c:v>
                </c:pt>
                <c:pt idx="356">
                  <c:v>45672</c:v>
                </c:pt>
                <c:pt idx="357">
                  <c:v>45672</c:v>
                </c:pt>
                <c:pt idx="358">
                  <c:v>45672</c:v>
                </c:pt>
                <c:pt idx="359">
                  <c:v>45672</c:v>
                </c:pt>
                <c:pt idx="360">
                  <c:v>45673</c:v>
                </c:pt>
                <c:pt idx="361">
                  <c:v>45673</c:v>
                </c:pt>
                <c:pt idx="362">
                  <c:v>45673</c:v>
                </c:pt>
                <c:pt idx="363">
                  <c:v>45673</c:v>
                </c:pt>
                <c:pt idx="364">
                  <c:v>45673</c:v>
                </c:pt>
                <c:pt idx="365">
                  <c:v>45673</c:v>
                </c:pt>
                <c:pt idx="366">
                  <c:v>45673</c:v>
                </c:pt>
                <c:pt idx="367">
                  <c:v>45673</c:v>
                </c:pt>
                <c:pt idx="368">
                  <c:v>45673</c:v>
                </c:pt>
                <c:pt idx="369">
                  <c:v>45673</c:v>
                </c:pt>
                <c:pt idx="370">
                  <c:v>45673</c:v>
                </c:pt>
                <c:pt idx="371">
                  <c:v>45673</c:v>
                </c:pt>
                <c:pt idx="372">
                  <c:v>45673</c:v>
                </c:pt>
                <c:pt idx="373">
                  <c:v>45673</c:v>
                </c:pt>
                <c:pt idx="374">
                  <c:v>45673</c:v>
                </c:pt>
                <c:pt idx="375">
                  <c:v>45673</c:v>
                </c:pt>
                <c:pt idx="376">
                  <c:v>45673</c:v>
                </c:pt>
                <c:pt idx="377">
                  <c:v>45673</c:v>
                </c:pt>
                <c:pt idx="378">
                  <c:v>45673</c:v>
                </c:pt>
                <c:pt idx="379">
                  <c:v>45673</c:v>
                </c:pt>
                <c:pt idx="380">
                  <c:v>45673</c:v>
                </c:pt>
                <c:pt idx="381">
                  <c:v>45673</c:v>
                </c:pt>
                <c:pt idx="382">
                  <c:v>45673</c:v>
                </c:pt>
                <c:pt idx="383">
                  <c:v>45673</c:v>
                </c:pt>
                <c:pt idx="384">
                  <c:v>45674</c:v>
                </c:pt>
                <c:pt idx="385">
                  <c:v>45674</c:v>
                </c:pt>
                <c:pt idx="386">
                  <c:v>45674</c:v>
                </c:pt>
                <c:pt idx="387">
                  <c:v>45674</c:v>
                </c:pt>
                <c:pt idx="388">
                  <c:v>45674</c:v>
                </c:pt>
                <c:pt idx="389">
                  <c:v>45674</c:v>
                </c:pt>
                <c:pt idx="390">
                  <c:v>45674</c:v>
                </c:pt>
                <c:pt idx="391">
                  <c:v>45674</c:v>
                </c:pt>
                <c:pt idx="392">
                  <c:v>45674</c:v>
                </c:pt>
                <c:pt idx="393">
                  <c:v>45674</c:v>
                </c:pt>
                <c:pt idx="394">
                  <c:v>45674</c:v>
                </c:pt>
                <c:pt idx="395">
                  <c:v>45674</c:v>
                </c:pt>
                <c:pt idx="396">
                  <c:v>45674</c:v>
                </c:pt>
                <c:pt idx="397">
                  <c:v>45674</c:v>
                </c:pt>
                <c:pt idx="398">
                  <c:v>45674</c:v>
                </c:pt>
                <c:pt idx="399">
                  <c:v>45674</c:v>
                </c:pt>
                <c:pt idx="400">
                  <c:v>45674</c:v>
                </c:pt>
                <c:pt idx="401">
                  <c:v>45674</c:v>
                </c:pt>
                <c:pt idx="402">
                  <c:v>45674</c:v>
                </c:pt>
                <c:pt idx="403">
                  <c:v>45674</c:v>
                </c:pt>
                <c:pt idx="404">
                  <c:v>45674</c:v>
                </c:pt>
                <c:pt idx="405">
                  <c:v>45674</c:v>
                </c:pt>
                <c:pt idx="406">
                  <c:v>45674</c:v>
                </c:pt>
                <c:pt idx="407">
                  <c:v>45674</c:v>
                </c:pt>
                <c:pt idx="408">
                  <c:v>45675</c:v>
                </c:pt>
                <c:pt idx="409">
                  <c:v>45675</c:v>
                </c:pt>
                <c:pt idx="410">
                  <c:v>45675</c:v>
                </c:pt>
                <c:pt idx="411">
                  <c:v>45675</c:v>
                </c:pt>
                <c:pt idx="412">
                  <c:v>45675</c:v>
                </c:pt>
                <c:pt idx="413">
                  <c:v>45675</c:v>
                </c:pt>
                <c:pt idx="414">
                  <c:v>45675</c:v>
                </c:pt>
                <c:pt idx="415">
                  <c:v>45675</c:v>
                </c:pt>
                <c:pt idx="416">
                  <c:v>45675</c:v>
                </c:pt>
                <c:pt idx="417">
                  <c:v>45675</c:v>
                </c:pt>
                <c:pt idx="418">
                  <c:v>45675</c:v>
                </c:pt>
                <c:pt idx="419">
                  <c:v>45675</c:v>
                </c:pt>
                <c:pt idx="420">
                  <c:v>45675</c:v>
                </c:pt>
                <c:pt idx="421">
                  <c:v>45675</c:v>
                </c:pt>
                <c:pt idx="422">
                  <c:v>45675</c:v>
                </c:pt>
                <c:pt idx="423">
                  <c:v>45675</c:v>
                </c:pt>
                <c:pt idx="424">
                  <c:v>45675</c:v>
                </c:pt>
                <c:pt idx="425">
                  <c:v>45675</c:v>
                </c:pt>
                <c:pt idx="426">
                  <c:v>45675</c:v>
                </c:pt>
                <c:pt idx="427">
                  <c:v>45675</c:v>
                </c:pt>
                <c:pt idx="428">
                  <c:v>45675</c:v>
                </c:pt>
                <c:pt idx="429">
                  <c:v>45675</c:v>
                </c:pt>
                <c:pt idx="430">
                  <c:v>45675</c:v>
                </c:pt>
                <c:pt idx="431">
                  <c:v>45675</c:v>
                </c:pt>
                <c:pt idx="432">
                  <c:v>45676</c:v>
                </c:pt>
                <c:pt idx="433">
                  <c:v>45676</c:v>
                </c:pt>
                <c:pt idx="434">
                  <c:v>45676</c:v>
                </c:pt>
                <c:pt idx="435">
                  <c:v>45676</c:v>
                </c:pt>
                <c:pt idx="436">
                  <c:v>45676</c:v>
                </c:pt>
                <c:pt idx="437">
                  <c:v>45676</c:v>
                </c:pt>
                <c:pt idx="438">
                  <c:v>45676</c:v>
                </c:pt>
                <c:pt idx="439">
                  <c:v>45676</c:v>
                </c:pt>
                <c:pt idx="440">
                  <c:v>45676</c:v>
                </c:pt>
                <c:pt idx="441">
                  <c:v>45676</c:v>
                </c:pt>
                <c:pt idx="442">
                  <c:v>45676</c:v>
                </c:pt>
                <c:pt idx="443">
                  <c:v>45676</c:v>
                </c:pt>
                <c:pt idx="444">
                  <c:v>45676</c:v>
                </c:pt>
                <c:pt idx="445">
                  <c:v>45676</c:v>
                </c:pt>
                <c:pt idx="446">
                  <c:v>45676</c:v>
                </c:pt>
                <c:pt idx="447">
                  <c:v>45676</c:v>
                </c:pt>
                <c:pt idx="448">
                  <c:v>45676</c:v>
                </c:pt>
                <c:pt idx="449">
                  <c:v>45676</c:v>
                </c:pt>
                <c:pt idx="450">
                  <c:v>45676</c:v>
                </c:pt>
                <c:pt idx="451">
                  <c:v>45676</c:v>
                </c:pt>
                <c:pt idx="452">
                  <c:v>45676</c:v>
                </c:pt>
                <c:pt idx="453">
                  <c:v>45676</c:v>
                </c:pt>
                <c:pt idx="454">
                  <c:v>45676</c:v>
                </c:pt>
                <c:pt idx="455">
                  <c:v>45676</c:v>
                </c:pt>
                <c:pt idx="456">
                  <c:v>45677</c:v>
                </c:pt>
                <c:pt idx="457">
                  <c:v>45677</c:v>
                </c:pt>
                <c:pt idx="458">
                  <c:v>45677</c:v>
                </c:pt>
                <c:pt idx="459">
                  <c:v>45677</c:v>
                </c:pt>
                <c:pt idx="460">
                  <c:v>45677</c:v>
                </c:pt>
                <c:pt idx="461">
                  <c:v>45677</c:v>
                </c:pt>
                <c:pt idx="462">
                  <c:v>45677</c:v>
                </c:pt>
                <c:pt idx="463">
                  <c:v>45677</c:v>
                </c:pt>
                <c:pt idx="464">
                  <c:v>45677</c:v>
                </c:pt>
                <c:pt idx="465">
                  <c:v>45677</c:v>
                </c:pt>
                <c:pt idx="466">
                  <c:v>45677</c:v>
                </c:pt>
                <c:pt idx="467">
                  <c:v>45677</c:v>
                </c:pt>
                <c:pt idx="468">
                  <c:v>45677</c:v>
                </c:pt>
                <c:pt idx="469">
                  <c:v>45677</c:v>
                </c:pt>
                <c:pt idx="470">
                  <c:v>45677</c:v>
                </c:pt>
                <c:pt idx="471">
                  <c:v>45677</c:v>
                </c:pt>
                <c:pt idx="472">
                  <c:v>45677</c:v>
                </c:pt>
                <c:pt idx="473">
                  <c:v>45677</c:v>
                </c:pt>
                <c:pt idx="474">
                  <c:v>45677</c:v>
                </c:pt>
                <c:pt idx="475">
                  <c:v>45677</c:v>
                </c:pt>
                <c:pt idx="476">
                  <c:v>45677</c:v>
                </c:pt>
                <c:pt idx="477">
                  <c:v>45677</c:v>
                </c:pt>
                <c:pt idx="478">
                  <c:v>45677</c:v>
                </c:pt>
                <c:pt idx="479">
                  <c:v>45677</c:v>
                </c:pt>
                <c:pt idx="480">
                  <c:v>45678</c:v>
                </c:pt>
                <c:pt idx="481">
                  <c:v>45678</c:v>
                </c:pt>
                <c:pt idx="482">
                  <c:v>45678</c:v>
                </c:pt>
                <c:pt idx="483">
                  <c:v>45678</c:v>
                </c:pt>
                <c:pt idx="484">
                  <c:v>45678</c:v>
                </c:pt>
                <c:pt idx="485">
                  <c:v>45678</c:v>
                </c:pt>
                <c:pt idx="486">
                  <c:v>45678</c:v>
                </c:pt>
                <c:pt idx="487">
                  <c:v>45678</c:v>
                </c:pt>
                <c:pt idx="488">
                  <c:v>45678</c:v>
                </c:pt>
                <c:pt idx="489">
                  <c:v>45678</c:v>
                </c:pt>
                <c:pt idx="490">
                  <c:v>45678</c:v>
                </c:pt>
                <c:pt idx="491">
                  <c:v>45678</c:v>
                </c:pt>
                <c:pt idx="492">
                  <c:v>45678</c:v>
                </c:pt>
                <c:pt idx="493">
                  <c:v>45678</c:v>
                </c:pt>
                <c:pt idx="494">
                  <c:v>45678</c:v>
                </c:pt>
                <c:pt idx="495">
                  <c:v>45678</c:v>
                </c:pt>
                <c:pt idx="496">
                  <c:v>45678</c:v>
                </c:pt>
                <c:pt idx="497">
                  <c:v>45678</c:v>
                </c:pt>
                <c:pt idx="498">
                  <c:v>45678</c:v>
                </c:pt>
                <c:pt idx="499">
                  <c:v>45678</c:v>
                </c:pt>
                <c:pt idx="500">
                  <c:v>45678</c:v>
                </c:pt>
                <c:pt idx="501">
                  <c:v>45678</c:v>
                </c:pt>
                <c:pt idx="502">
                  <c:v>45678</c:v>
                </c:pt>
                <c:pt idx="503">
                  <c:v>45678</c:v>
                </c:pt>
                <c:pt idx="504">
                  <c:v>45679</c:v>
                </c:pt>
                <c:pt idx="505">
                  <c:v>45679</c:v>
                </c:pt>
                <c:pt idx="506">
                  <c:v>45679</c:v>
                </c:pt>
                <c:pt idx="507">
                  <c:v>45679</c:v>
                </c:pt>
                <c:pt idx="508">
                  <c:v>45679</c:v>
                </c:pt>
                <c:pt idx="509">
                  <c:v>45679</c:v>
                </c:pt>
                <c:pt idx="510">
                  <c:v>45679</c:v>
                </c:pt>
                <c:pt idx="511">
                  <c:v>45679</c:v>
                </c:pt>
                <c:pt idx="512">
                  <c:v>45679</c:v>
                </c:pt>
                <c:pt idx="513">
                  <c:v>45679</c:v>
                </c:pt>
                <c:pt idx="514">
                  <c:v>45679</c:v>
                </c:pt>
                <c:pt idx="515">
                  <c:v>45679</c:v>
                </c:pt>
                <c:pt idx="516">
                  <c:v>45679</c:v>
                </c:pt>
                <c:pt idx="517">
                  <c:v>45679</c:v>
                </c:pt>
                <c:pt idx="518">
                  <c:v>45679</c:v>
                </c:pt>
                <c:pt idx="519">
                  <c:v>45679</c:v>
                </c:pt>
                <c:pt idx="520">
                  <c:v>45679</c:v>
                </c:pt>
                <c:pt idx="521">
                  <c:v>45679</c:v>
                </c:pt>
                <c:pt idx="522">
                  <c:v>45679</c:v>
                </c:pt>
                <c:pt idx="523">
                  <c:v>45679</c:v>
                </c:pt>
                <c:pt idx="524">
                  <c:v>45679</c:v>
                </c:pt>
                <c:pt idx="525">
                  <c:v>45679</c:v>
                </c:pt>
                <c:pt idx="526">
                  <c:v>45679</c:v>
                </c:pt>
                <c:pt idx="527">
                  <c:v>45679</c:v>
                </c:pt>
                <c:pt idx="528">
                  <c:v>45680</c:v>
                </c:pt>
                <c:pt idx="529">
                  <c:v>45680</c:v>
                </c:pt>
                <c:pt idx="530">
                  <c:v>45680</c:v>
                </c:pt>
                <c:pt idx="531">
                  <c:v>45680</c:v>
                </c:pt>
                <c:pt idx="532">
                  <c:v>45680</c:v>
                </c:pt>
                <c:pt idx="533">
                  <c:v>45680</c:v>
                </c:pt>
                <c:pt idx="534">
                  <c:v>45680</c:v>
                </c:pt>
                <c:pt idx="535">
                  <c:v>45680</c:v>
                </c:pt>
                <c:pt idx="536">
                  <c:v>45680</c:v>
                </c:pt>
                <c:pt idx="537">
                  <c:v>45680</c:v>
                </c:pt>
                <c:pt idx="538">
                  <c:v>45680</c:v>
                </c:pt>
                <c:pt idx="539">
                  <c:v>45680</c:v>
                </c:pt>
                <c:pt idx="540">
                  <c:v>45680</c:v>
                </c:pt>
                <c:pt idx="541">
                  <c:v>45680</c:v>
                </c:pt>
                <c:pt idx="542">
                  <c:v>45680</c:v>
                </c:pt>
                <c:pt idx="543">
                  <c:v>45680</c:v>
                </c:pt>
                <c:pt idx="544">
                  <c:v>45680</c:v>
                </c:pt>
                <c:pt idx="545">
                  <c:v>45680</c:v>
                </c:pt>
                <c:pt idx="546">
                  <c:v>45680</c:v>
                </c:pt>
                <c:pt idx="547">
                  <c:v>45680</c:v>
                </c:pt>
                <c:pt idx="548">
                  <c:v>45680</c:v>
                </c:pt>
                <c:pt idx="549">
                  <c:v>45680</c:v>
                </c:pt>
                <c:pt idx="550">
                  <c:v>45680</c:v>
                </c:pt>
                <c:pt idx="551">
                  <c:v>45680</c:v>
                </c:pt>
                <c:pt idx="552">
                  <c:v>45681</c:v>
                </c:pt>
                <c:pt idx="553">
                  <c:v>45681</c:v>
                </c:pt>
                <c:pt idx="554">
                  <c:v>45681</c:v>
                </c:pt>
                <c:pt idx="555">
                  <c:v>45681</c:v>
                </c:pt>
                <c:pt idx="556">
                  <c:v>45681</c:v>
                </c:pt>
                <c:pt idx="557">
                  <c:v>45681</c:v>
                </c:pt>
                <c:pt idx="558">
                  <c:v>45681</c:v>
                </c:pt>
                <c:pt idx="559">
                  <c:v>45681</c:v>
                </c:pt>
                <c:pt idx="560">
                  <c:v>45681</c:v>
                </c:pt>
                <c:pt idx="561">
                  <c:v>45681</c:v>
                </c:pt>
                <c:pt idx="562">
                  <c:v>45681</c:v>
                </c:pt>
                <c:pt idx="563">
                  <c:v>45681</c:v>
                </c:pt>
                <c:pt idx="564">
                  <c:v>45681</c:v>
                </c:pt>
                <c:pt idx="565">
                  <c:v>45681</c:v>
                </c:pt>
                <c:pt idx="566">
                  <c:v>45681</c:v>
                </c:pt>
                <c:pt idx="567">
                  <c:v>45681</c:v>
                </c:pt>
                <c:pt idx="568">
                  <c:v>45681</c:v>
                </c:pt>
                <c:pt idx="569">
                  <c:v>45681</c:v>
                </c:pt>
                <c:pt idx="570">
                  <c:v>45681</c:v>
                </c:pt>
                <c:pt idx="571">
                  <c:v>45681</c:v>
                </c:pt>
                <c:pt idx="572">
                  <c:v>45681</c:v>
                </c:pt>
                <c:pt idx="573">
                  <c:v>45681</c:v>
                </c:pt>
                <c:pt idx="574">
                  <c:v>45681</c:v>
                </c:pt>
                <c:pt idx="575">
                  <c:v>45681</c:v>
                </c:pt>
                <c:pt idx="576">
                  <c:v>45682</c:v>
                </c:pt>
                <c:pt idx="577">
                  <c:v>45682</c:v>
                </c:pt>
                <c:pt idx="578">
                  <c:v>45682</c:v>
                </c:pt>
                <c:pt idx="579">
                  <c:v>45682</c:v>
                </c:pt>
                <c:pt idx="580">
                  <c:v>45682</c:v>
                </c:pt>
                <c:pt idx="581">
                  <c:v>45682</c:v>
                </c:pt>
                <c:pt idx="582">
                  <c:v>45682</c:v>
                </c:pt>
                <c:pt idx="583">
                  <c:v>45682</c:v>
                </c:pt>
                <c:pt idx="584">
                  <c:v>45682</c:v>
                </c:pt>
                <c:pt idx="585">
                  <c:v>45682</c:v>
                </c:pt>
                <c:pt idx="586">
                  <c:v>45682</c:v>
                </c:pt>
                <c:pt idx="587">
                  <c:v>45682</c:v>
                </c:pt>
                <c:pt idx="588">
                  <c:v>45682</c:v>
                </c:pt>
                <c:pt idx="589">
                  <c:v>45682</c:v>
                </c:pt>
                <c:pt idx="590">
                  <c:v>45682</c:v>
                </c:pt>
                <c:pt idx="591">
                  <c:v>45682</c:v>
                </c:pt>
                <c:pt idx="592">
                  <c:v>45682</c:v>
                </c:pt>
                <c:pt idx="593">
                  <c:v>45682</c:v>
                </c:pt>
                <c:pt idx="594">
                  <c:v>45682</c:v>
                </c:pt>
                <c:pt idx="595">
                  <c:v>45682</c:v>
                </c:pt>
                <c:pt idx="596">
                  <c:v>45682</c:v>
                </c:pt>
                <c:pt idx="597">
                  <c:v>45682</c:v>
                </c:pt>
                <c:pt idx="598">
                  <c:v>45682</c:v>
                </c:pt>
                <c:pt idx="599">
                  <c:v>45682</c:v>
                </c:pt>
                <c:pt idx="600">
                  <c:v>45683</c:v>
                </c:pt>
                <c:pt idx="601">
                  <c:v>45683</c:v>
                </c:pt>
                <c:pt idx="602">
                  <c:v>45683</c:v>
                </c:pt>
                <c:pt idx="603">
                  <c:v>45683</c:v>
                </c:pt>
                <c:pt idx="604">
                  <c:v>45683</c:v>
                </c:pt>
                <c:pt idx="605">
                  <c:v>45683</c:v>
                </c:pt>
                <c:pt idx="606">
                  <c:v>45683</c:v>
                </c:pt>
                <c:pt idx="607">
                  <c:v>45683</c:v>
                </c:pt>
                <c:pt idx="608">
                  <c:v>45683</c:v>
                </c:pt>
                <c:pt idx="609">
                  <c:v>45683</c:v>
                </c:pt>
                <c:pt idx="610">
                  <c:v>45683</c:v>
                </c:pt>
                <c:pt idx="611">
                  <c:v>45683</c:v>
                </c:pt>
                <c:pt idx="612">
                  <c:v>45683</c:v>
                </c:pt>
                <c:pt idx="613">
                  <c:v>45683</c:v>
                </c:pt>
                <c:pt idx="614">
                  <c:v>45683</c:v>
                </c:pt>
                <c:pt idx="615">
                  <c:v>45683</c:v>
                </c:pt>
                <c:pt idx="616">
                  <c:v>45683</c:v>
                </c:pt>
                <c:pt idx="617">
                  <c:v>45683</c:v>
                </c:pt>
                <c:pt idx="618">
                  <c:v>45683</c:v>
                </c:pt>
                <c:pt idx="619">
                  <c:v>45683</c:v>
                </c:pt>
                <c:pt idx="620">
                  <c:v>45683</c:v>
                </c:pt>
                <c:pt idx="621">
                  <c:v>45683</c:v>
                </c:pt>
                <c:pt idx="622">
                  <c:v>45683</c:v>
                </c:pt>
                <c:pt idx="623">
                  <c:v>45683</c:v>
                </c:pt>
                <c:pt idx="624">
                  <c:v>45684</c:v>
                </c:pt>
                <c:pt idx="625">
                  <c:v>45684</c:v>
                </c:pt>
                <c:pt idx="626">
                  <c:v>45684</c:v>
                </c:pt>
                <c:pt idx="627">
                  <c:v>45684</c:v>
                </c:pt>
                <c:pt idx="628">
                  <c:v>45684</c:v>
                </c:pt>
                <c:pt idx="629">
                  <c:v>45684</c:v>
                </c:pt>
                <c:pt idx="630">
                  <c:v>45684</c:v>
                </c:pt>
                <c:pt idx="631">
                  <c:v>45684</c:v>
                </c:pt>
                <c:pt idx="632">
                  <c:v>45684</c:v>
                </c:pt>
                <c:pt idx="633">
                  <c:v>45684</c:v>
                </c:pt>
                <c:pt idx="634">
                  <c:v>45684</c:v>
                </c:pt>
                <c:pt idx="635">
                  <c:v>45684</c:v>
                </c:pt>
                <c:pt idx="636">
                  <c:v>45684</c:v>
                </c:pt>
                <c:pt idx="637">
                  <c:v>45684</c:v>
                </c:pt>
                <c:pt idx="638">
                  <c:v>45684</c:v>
                </c:pt>
                <c:pt idx="639">
                  <c:v>45684</c:v>
                </c:pt>
                <c:pt idx="640">
                  <c:v>45684</c:v>
                </c:pt>
                <c:pt idx="641">
                  <c:v>45684</c:v>
                </c:pt>
                <c:pt idx="642">
                  <c:v>45684</c:v>
                </c:pt>
                <c:pt idx="643">
                  <c:v>45684</c:v>
                </c:pt>
                <c:pt idx="644">
                  <c:v>45684</c:v>
                </c:pt>
                <c:pt idx="645">
                  <c:v>45684</c:v>
                </c:pt>
                <c:pt idx="646">
                  <c:v>45684</c:v>
                </c:pt>
                <c:pt idx="647">
                  <c:v>45684</c:v>
                </c:pt>
                <c:pt idx="648">
                  <c:v>45685</c:v>
                </c:pt>
                <c:pt idx="649">
                  <c:v>45685</c:v>
                </c:pt>
                <c:pt idx="650">
                  <c:v>45685</c:v>
                </c:pt>
                <c:pt idx="651">
                  <c:v>45685</c:v>
                </c:pt>
                <c:pt idx="652">
                  <c:v>45685</c:v>
                </c:pt>
                <c:pt idx="653">
                  <c:v>45685</c:v>
                </c:pt>
                <c:pt idx="654">
                  <c:v>45685</c:v>
                </c:pt>
                <c:pt idx="655">
                  <c:v>45685</c:v>
                </c:pt>
                <c:pt idx="656">
                  <c:v>45685</c:v>
                </c:pt>
                <c:pt idx="657">
                  <c:v>45685</c:v>
                </c:pt>
                <c:pt idx="658">
                  <c:v>45685</c:v>
                </c:pt>
                <c:pt idx="659">
                  <c:v>45685</c:v>
                </c:pt>
                <c:pt idx="660">
                  <c:v>45685</c:v>
                </c:pt>
                <c:pt idx="661">
                  <c:v>45685</c:v>
                </c:pt>
                <c:pt idx="662">
                  <c:v>45685</c:v>
                </c:pt>
                <c:pt idx="663">
                  <c:v>45685</c:v>
                </c:pt>
                <c:pt idx="664">
                  <c:v>45685</c:v>
                </c:pt>
                <c:pt idx="665">
                  <c:v>45685</c:v>
                </c:pt>
                <c:pt idx="666">
                  <c:v>45685</c:v>
                </c:pt>
                <c:pt idx="667">
                  <c:v>45685</c:v>
                </c:pt>
                <c:pt idx="668">
                  <c:v>45685</c:v>
                </c:pt>
                <c:pt idx="669">
                  <c:v>45685</c:v>
                </c:pt>
                <c:pt idx="670">
                  <c:v>45685</c:v>
                </c:pt>
                <c:pt idx="671">
                  <c:v>45685</c:v>
                </c:pt>
                <c:pt idx="672">
                  <c:v>45686</c:v>
                </c:pt>
                <c:pt idx="673">
                  <c:v>45686</c:v>
                </c:pt>
                <c:pt idx="674">
                  <c:v>45686</c:v>
                </c:pt>
                <c:pt idx="675">
                  <c:v>45686</c:v>
                </c:pt>
                <c:pt idx="676">
                  <c:v>45686</c:v>
                </c:pt>
                <c:pt idx="677">
                  <c:v>45686</c:v>
                </c:pt>
                <c:pt idx="678">
                  <c:v>45686</c:v>
                </c:pt>
                <c:pt idx="679">
                  <c:v>45686</c:v>
                </c:pt>
                <c:pt idx="680">
                  <c:v>45686</c:v>
                </c:pt>
                <c:pt idx="681">
                  <c:v>45686</c:v>
                </c:pt>
                <c:pt idx="682">
                  <c:v>45686</c:v>
                </c:pt>
                <c:pt idx="683">
                  <c:v>45686</c:v>
                </c:pt>
                <c:pt idx="684">
                  <c:v>45686</c:v>
                </c:pt>
                <c:pt idx="685">
                  <c:v>45686</c:v>
                </c:pt>
                <c:pt idx="686">
                  <c:v>45686</c:v>
                </c:pt>
                <c:pt idx="687">
                  <c:v>45686</c:v>
                </c:pt>
                <c:pt idx="688">
                  <c:v>45686</c:v>
                </c:pt>
                <c:pt idx="689">
                  <c:v>45686</c:v>
                </c:pt>
                <c:pt idx="690">
                  <c:v>45686</c:v>
                </c:pt>
                <c:pt idx="691">
                  <c:v>45686</c:v>
                </c:pt>
                <c:pt idx="692">
                  <c:v>45686</c:v>
                </c:pt>
                <c:pt idx="693">
                  <c:v>45686</c:v>
                </c:pt>
                <c:pt idx="694">
                  <c:v>45686</c:v>
                </c:pt>
                <c:pt idx="695">
                  <c:v>45686</c:v>
                </c:pt>
              </c:numCache>
            </c:numRef>
          </c:cat>
          <c:val>
            <c:numRef>
              <c:f>'HASIL PASUT'!$Y$2:$Y$697</c:f>
              <c:numCache>
                <c:formatCode>0.00</c:formatCode>
                <c:ptCount val="696"/>
                <c:pt idx="0">
                  <c:v>-133.82553525354172</c:v>
                </c:pt>
                <c:pt idx="1">
                  <c:v>-133.82553525354172</c:v>
                </c:pt>
                <c:pt idx="2">
                  <c:v>-133.82553525354172</c:v>
                </c:pt>
                <c:pt idx="3">
                  <c:v>-133.82553525354172</c:v>
                </c:pt>
                <c:pt idx="4">
                  <c:v>-133.82553525354172</c:v>
                </c:pt>
                <c:pt idx="5">
                  <c:v>-133.82553525354172</c:v>
                </c:pt>
                <c:pt idx="6">
                  <c:v>-133.82553525354172</c:v>
                </c:pt>
                <c:pt idx="7">
                  <c:v>-133.82553525354172</c:v>
                </c:pt>
                <c:pt idx="8">
                  <c:v>-133.82553525354172</c:v>
                </c:pt>
                <c:pt idx="9">
                  <c:v>-133.82553525354172</c:v>
                </c:pt>
                <c:pt idx="10">
                  <c:v>-133.82553525354172</c:v>
                </c:pt>
                <c:pt idx="11">
                  <c:v>-133.82553525354172</c:v>
                </c:pt>
                <c:pt idx="12">
                  <c:v>-133.82553525354172</c:v>
                </c:pt>
                <c:pt idx="13">
                  <c:v>-133.82553525354172</c:v>
                </c:pt>
                <c:pt idx="14">
                  <c:v>-133.82553525354172</c:v>
                </c:pt>
                <c:pt idx="15">
                  <c:v>-133.82553525354172</c:v>
                </c:pt>
                <c:pt idx="16">
                  <c:v>-133.82553525354172</c:v>
                </c:pt>
                <c:pt idx="17">
                  <c:v>-133.82553525354172</c:v>
                </c:pt>
                <c:pt idx="18">
                  <c:v>-133.82553525354172</c:v>
                </c:pt>
                <c:pt idx="19">
                  <c:v>-133.82553525354172</c:v>
                </c:pt>
                <c:pt idx="20">
                  <c:v>-133.82553525354172</c:v>
                </c:pt>
                <c:pt idx="21">
                  <c:v>-133.82553525354172</c:v>
                </c:pt>
                <c:pt idx="22">
                  <c:v>-133.82553525354172</c:v>
                </c:pt>
                <c:pt idx="23">
                  <c:v>-133.82553525354172</c:v>
                </c:pt>
                <c:pt idx="24">
                  <c:v>-133.82553525354172</c:v>
                </c:pt>
                <c:pt idx="25">
                  <c:v>-133.82553525354172</c:v>
                </c:pt>
                <c:pt idx="26">
                  <c:v>-133.82553525354172</c:v>
                </c:pt>
                <c:pt idx="27">
                  <c:v>-133.82553525354172</c:v>
                </c:pt>
                <c:pt idx="28">
                  <c:v>-133.82553525354172</c:v>
                </c:pt>
                <c:pt idx="29">
                  <c:v>-133.82553525354172</c:v>
                </c:pt>
                <c:pt idx="30">
                  <c:v>-133.82553525354172</c:v>
                </c:pt>
                <c:pt idx="31">
                  <c:v>-133.82553525354172</c:v>
                </c:pt>
                <c:pt idx="32">
                  <c:v>-133.82553525354172</c:v>
                </c:pt>
                <c:pt idx="33">
                  <c:v>-133.82553525354172</c:v>
                </c:pt>
                <c:pt idx="34">
                  <c:v>-133.82553525354172</c:v>
                </c:pt>
                <c:pt idx="35">
                  <c:v>-133.82553525354172</c:v>
                </c:pt>
                <c:pt idx="36">
                  <c:v>-133.82553525354172</c:v>
                </c:pt>
                <c:pt idx="37">
                  <c:v>-133.82553525354172</c:v>
                </c:pt>
                <c:pt idx="38">
                  <c:v>-133.82553525354172</c:v>
                </c:pt>
                <c:pt idx="39">
                  <c:v>-133.82553525354172</c:v>
                </c:pt>
                <c:pt idx="40">
                  <c:v>-133.82553525354172</c:v>
                </c:pt>
                <c:pt idx="41">
                  <c:v>-133.82553525354172</c:v>
                </c:pt>
                <c:pt idx="42">
                  <c:v>-133.82553525354172</c:v>
                </c:pt>
                <c:pt idx="43">
                  <c:v>-133.82553525354172</c:v>
                </c:pt>
                <c:pt idx="44">
                  <c:v>-133.82553525354172</c:v>
                </c:pt>
                <c:pt idx="45">
                  <c:v>-133.82553525354172</c:v>
                </c:pt>
                <c:pt idx="46">
                  <c:v>-133.82553525354172</c:v>
                </c:pt>
                <c:pt idx="47">
                  <c:v>-133.82553525354172</c:v>
                </c:pt>
                <c:pt idx="48">
                  <c:v>-133.82553525354172</c:v>
                </c:pt>
                <c:pt idx="49">
                  <c:v>-133.82553525354172</c:v>
                </c:pt>
                <c:pt idx="50">
                  <c:v>-133.82553525354172</c:v>
                </c:pt>
                <c:pt idx="51">
                  <c:v>-133.82553525354172</c:v>
                </c:pt>
                <c:pt idx="52">
                  <c:v>-133.82553525354172</c:v>
                </c:pt>
                <c:pt idx="53">
                  <c:v>-133.82553525354172</c:v>
                </c:pt>
                <c:pt idx="54">
                  <c:v>-133.82553525354172</c:v>
                </c:pt>
                <c:pt idx="55">
                  <c:v>-133.82553525354172</c:v>
                </c:pt>
                <c:pt idx="56">
                  <c:v>-133.82553525354172</c:v>
                </c:pt>
                <c:pt idx="57">
                  <c:v>-133.82553525354172</c:v>
                </c:pt>
                <c:pt idx="58">
                  <c:v>-133.82553525354172</c:v>
                </c:pt>
                <c:pt idx="59">
                  <c:v>-133.82553525354172</c:v>
                </c:pt>
                <c:pt idx="60">
                  <c:v>-133.82553525354172</c:v>
                </c:pt>
                <c:pt idx="61">
                  <c:v>-133.82553525354172</c:v>
                </c:pt>
                <c:pt idx="62">
                  <c:v>-133.82553525354172</c:v>
                </c:pt>
                <c:pt idx="63">
                  <c:v>-133.82553525354172</c:v>
                </c:pt>
                <c:pt idx="64">
                  <c:v>-133.82553525354172</c:v>
                </c:pt>
                <c:pt idx="65">
                  <c:v>-133.82553525354172</c:v>
                </c:pt>
                <c:pt idx="66">
                  <c:v>-133.82553525354172</c:v>
                </c:pt>
                <c:pt idx="67">
                  <c:v>-133.82553525354172</c:v>
                </c:pt>
                <c:pt idx="68">
                  <c:v>-133.82553525354172</c:v>
                </c:pt>
                <c:pt idx="69">
                  <c:v>-133.82553525354172</c:v>
                </c:pt>
                <c:pt idx="70">
                  <c:v>-133.82553525354172</c:v>
                </c:pt>
                <c:pt idx="71">
                  <c:v>-133.82553525354172</c:v>
                </c:pt>
                <c:pt idx="72">
                  <c:v>-133.82553525354172</c:v>
                </c:pt>
                <c:pt idx="73">
                  <c:v>-133.82553525354172</c:v>
                </c:pt>
                <c:pt idx="74">
                  <c:v>-133.82553525354172</c:v>
                </c:pt>
                <c:pt idx="75">
                  <c:v>-133.82553525354172</c:v>
                </c:pt>
                <c:pt idx="76">
                  <c:v>-133.82553525354172</c:v>
                </c:pt>
                <c:pt idx="77">
                  <c:v>-133.82553525354172</c:v>
                </c:pt>
                <c:pt idx="78">
                  <c:v>-133.82553525354172</c:v>
                </c:pt>
                <c:pt idx="79">
                  <c:v>-133.82553525354172</c:v>
                </c:pt>
                <c:pt idx="80">
                  <c:v>-133.82553525354172</c:v>
                </c:pt>
                <c:pt idx="81">
                  <c:v>-133.82553525354172</c:v>
                </c:pt>
                <c:pt idx="82">
                  <c:v>-133.82553525354172</c:v>
                </c:pt>
                <c:pt idx="83">
                  <c:v>-133.82553525354172</c:v>
                </c:pt>
                <c:pt idx="84">
                  <c:v>-133.82553525354172</c:v>
                </c:pt>
                <c:pt idx="85">
                  <c:v>-133.82553525354172</c:v>
                </c:pt>
                <c:pt idx="86">
                  <c:v>-133.82553525354172</c:v>
                </c:pt>
                <c:pt idx="87">
                  <c:v>-133.82553525354172</c:v>
                </c:pt>
                <c:pt idx="88">
                  <c:v>-133.82553525354172</c:v>
                </c:pt>
                <c:pt idx="89">
                  <c:v>-133.82553525354172</c:v>
                </c:pt>
                <c:pt idx="90">
                  <c:v>-133.82553525354172</c:v>
                </c:pt>
                <c:pt idx="91">
                  <c:v>-133.82553525354172</c:v>
                </c:pt>
                <c:pt idx="92">
                  <c:v>-133.82553525354172</c:v>
                </c:pt>
                <c:pt idx="93">
                  <c:v>-133.82553525354172</c:v>
                </c:pt>
                <c:pt idx="94">
                  <c:v>-133.82553525354172</c:v>
                </c:pt>
                <c:pt idx="95">
                  <c:v>-133.82553525354172</c:v>
                </c:pt>
                <c:pt idx="96">
                  <c:v>-133.82553525354172</c:v>
                </c:pt>
                <c:pt idx="97">
                  <c:v>-133.82553525354172</c:v>
                </c:pt>
                <c:pt idx="98">
                  <c:v>-133.82553525354172</c:v>
                </c:pt>
                <c:pt idx="99">
                  <c:v>-133.82553525354172</c:v>
                </c:pt>
                <c:pt idx="100">
                  <c:v>-133.82553525354172</c:v>
                </c:pt>
                <c:pt idx="101">
                  <c:v>-133.82553525354172</c:v>
                </c:pt>
                <c:pt idx="102">
                  <c:v>-133.82553525354172</c:v>
                </c:pt>
                <c:pt idx="103">
                  <c:v>-133.82553525354172</c:v>
                </c:pt>
                <c:pt idx="104">
                  <c:v>-133.82553525354172</c:v>
                </c:pt>
                <c:pt idx="105">
                  <c:v>-133.82553525354172</c:v>
                </c:pt>
                <c:pt idx="106">
                  <c:v>-133.82553525354172</c:v>
                </c:pt>
                <c:pt idx="107">
                  <c:v>-133.82553525354172</c:v>
                </c:pt>
                <c:pt idx="108">
                  <c:v>-133.82553525354172</c:v>
                </c:pt>
                <c:pt idx="109">
                  <c:v>-133.82553525354172</c:v>
                </c:pt>
                <c:pt idx="110">
                  <c:v>-133.82553525354172</c:v>
                </c:pt>
                <c:pt idx="111">
                  <c:v>-133.82553525354172</c:v>
                </c:pt>
                <c:pt idx="112">
                  <c:v>-133.82553525354172</c:v>
                </c:pt>
                <c:pt idx="113">
                  <c:v>-133.82553525354172</c:v>
                </c:pt>
                <c:pt idx="114">
                  <c:v>-133.82553525354172</c:v>
                </c:pt>
                <c:pt idx="115">
                  <c:v>-133.82553525354172</c:v>
                </c:pt>
                <c:pt idx="116">
                  <c:v>-133.82553525354172</c:v>
                </c:pt>
                <c:pt idx="117">
                  <c:v>-133.82553525354172</c:v>
                </c:pt>
                <c:pt idx="118">
                  <c:v>-133.82553525354172</c:v>
                </c:pt>
                <c:pt idx="119">
                  <c:v>-133.82553525354172</c:v>
                </c:pt>
                <c:pt idx="120">
                  <c:v>-133.82553525354172</c:v>
                </c:pt>
                <c:pt idx="121">
                  <c:v>-133.82553525354172</c:v>
                </c:pt>
                <c:pt idx="122">
                  <c:v>-133.82553525354172</c:v>
                </c:pt>
                <c:pt idx="123">
                  <c:v>-133.82553525354172</c:v>
                </c:pt>
                <c:pt idx="124">
                  <c:v>-133.82553525354172</c:v>
                </c:pt>
                <c:pt idx="125">
                  <c:v>-133.82553525354172</c:v>
                </c:pt>
                <c:pt idx="126">
                  <c:v>-133.82553525354172</c:v>
                </c:pt>
                <c:pt idx="127">
                  <c:v>-133.82553525354172</c:v>
                </c:pt>
                <c:pt idx="128">
                  <c:v>-133.82553525354172</c:v>
                </c:pt>
                <c:pt idx="129">
                  <c:v>-133.82553525354172</c:v>
                </c:pt>
                <c:pt idx="130">
                  <c:v>-133.82553525354172</c:v>
                </c:pt>
                <c:pt idx="131">
                  <c:v>-133.82553525354172</c:v>
                </c:pt>
                <c:pt idx="132">
                  <c:v>-133.82553525354172</c:v>
                </c:pt>
                <c:pt idx="133">
                  <c:v>-133.82553525354172</c:v>
                </c:pt>
                <c:pt idx="134">
                  <c:v>-133.82553525354172</c:v>
                </c:pt>
                <c:pt idx="135">
                  <c:v>-133.82553525354172</c:v>
                </c:pt>
                <c:pt idx="136">
                  <c:v>-133.82553525354172</c:v>
                </c:pt>
                <c:pt idx="137">
                  <c:v>-133.82553525354172</c:v>
                </c:pt>
                <c:pt idx="138">
                  <c:v>-133.82553525354172</c:v>
                </c:pt>
                <c:pt idx="139">
                  <c:v>-133.82553525354172</c:v>
                </c:pt>
                <c:pt idx="140">
                  <c:v>-133.82553525354172</c:v>
                </c:pt>
                <c:pt idx="141">
                  <c:v>-133.82553525354172</c:v>
                </c:pt>
                <c:pt idx="142">
                  <c:v>-133.82553525354172</c:v>
                </c:pt>
                <c:pt idx="143">
                  <c:v>-133.82553525354172</c:v>
                </c:pt>
                <c:pt idx="144">
                  <c:v>-133.82553525354172</c:v>
                </c:pt>
                <c:pt idx="145">
                  <c:v>-133.82553525354172</c:v>
                </c:pt>
                <c:pt idx="146">
                  <c:v>-133.82553525354172</c:v>
                </c:pt>
                <c:pt idx="147">
                  <c:v>-133.82553525354172</c:v>
                </c:pt>
                <c:pt idx="148">
                  <c:v>-133.82553525354172</c:v>
                </c:pt>
                <c:pt idx="149">
                  <c:v>-133.82553525354172</c:v>
                </c:pt>
                <c:pt idx="150">
                  <c:v>-133.82553525354172</c:v>
                </c:pt>
                <c:pt idx="151">
                  <c:v>-133.82553525354172</c:v>
                </c:pt>
                <c:pt idx="152">
                  <c:v>-133.82553525354172</c:v>
                </c:pt>
                <c:pt idx="153">
                  <c:v>-133.82553525354172</c:v>
                </c:pt>
                <c:pt idx="154">
                  <c:v>-133.82553525354172</c:v>
                </c:pt>
                <c:pt idx="155">
                  <c:v>-133.82553525354172</c:v>
                </c:pt>
                <c:pt idx="156">
                  <c:v>-133.82553525354172</c:v>
                </c:pt>
                <c:pt idx="157">
                  <c:v>-133.82553525354172</c:v>
                </c:pt>
                <c:pt idx="158">
                  <c:v>-133.82553525354172</c:v>
                </c:pt>
                <c:pt idx="159">
                  <c:v>-133.82553525354172</c:v>
                </c:pt>
                <c:pt idx="160">
                  <c:v>-133.82553525354172</c:v>
                </c:pt>
                <c:pt idx="161">
                  <c:v>-133.82553525354172</c:v>
                </c:pt>
                <c:pt idx="162">
                  <c:v>-133.82553525354172</c:v>
                </c:pt>
                <c:pt idx="163">
                  <c:v>-133.82553525354172</c:v>
                </c:pt>
                <c:pt idx="164">
                  <c:v>-133.82553525354172</c:v>
                </c:pt>
                <c:pt idx="165">
                  <c:v>-133.82553525354172</c:v>
                </c:pt>
                <c:pt idx="166">
                  <c:v>-133.82553525354172</c:v>
                </c:pt>
                <c:pt idx="167">
                  <c:v>-133.82553525354172</c:v>
                </c:pt>
                <c:pt idx="168">
                  <c:v>-133.82553525354172</c:v>
                </c:pt>
                <c:pt idx="169">
                  <c:v>-133.82553525354172</c:v>
                </c:pt>
                <c:pt idx="170">
                  <c:v>-133.82553525354172</c:v>
                </c:pt>
                <c:pt idx="171">
                  <c:v>-133.82553525354172</c:v>
                </c:pt>
                <c:pt idx="172">
                  <c:v>-133.82553525354172</c:v>
                </c:pt>
                <c:pt idx="173">
                  <c:v>-133.82553525354172</c:v>
                </c:pt>
                <c:pt idx="174">
                  <c:v>-133.82553525354172</c:v>
                </c:pt>
                <c:pt idx="175">
                  <c:v>-133.82553525354172</c:v>
                </c:pt>
                <c:pt idx="176">
                  <c:v>-133.82553525354172</c:v>
                </c:pt>
                <c:pt idx="177">
                  <c:v>-133.82553525354172</c:v>
                </c:pt>
                <c:pt idx="178">
                  <c:v>-133.82553525354172</c:v>
                </c:pt>
                <c:pt idx="179">
                  <c:v>-133.82553525354172</c:v>
                </c:pt>
                <c:pt idx="180">
                  <c:v>-133.82553525354172</c:v>
                </c:pt>
                <c:pt idx="181">
                  <c:v>-133.82553525354172</c:v>
                </c:pt>
                <c:pt idx="182">
                  <c:v>-133.82553525354172</c:v>
                </c:pt>
                <c:pt idx="183">
                  <c:v>-133.82553525354172</c:v>
                </c:pt>
                <c:pt idx="184">
                  <c:v>-133.82553525354172</c:v>
                </c:pt>
                <c:pt idx="185">
                  <c:v>-133.82553525354172</c:v>
                </c:pt>
                <c:pt idx="186">
                  <c:v>-133.82553525354172</c:v>
                </c:pt>
                <c:pt idx="187">
                  <c:v>-133.82553525354172</c:v>
                </c:pt>
                <c:pt idx="188">
                  <c:v>-133.82553525354172</c:v>
                </c:pt>
                <c:pt idx="189">
                  <c:v>-133.82553525354172</c:v>
                </c:pt>
                <c:pt idx="190">
                  <c:v>-133.82553525354172</c:v>
                </c:pt>
                <c:pt idx="191">
                  <c:v>-133.82553525354172</c:v>
                </c:pt>
                <c:pt idx="192">
                  <c:v>-133.82553525354172</c:v>
                </c:pt>
                <c:pt idx="193">
                  <c:v>-133.82553525354172</c:v>
                </c:pt>
                <c:pt idx="194">
                  <c:v>-133.82553525354172</c:v>
                </c:pt>
                <c:pt idx="195">
                  <c:v>-133.82553525354172</c:v>
                </c:pt>
                <c:pt idx="196">
                  <c:v>-133.82553525354172</c:v>
                </c:pt>
                <c:pt idx="197">
                  <c:v>-133.82553525354172</c:v>
                </c:pt>
                <c:pt idx="198">
                  <c:v>-133.82553525354172</c:v>
                </c:pt>
                <c:pt idx="199">
                  <c:v>-133.82553525354172</c:v>
                </c:pt>
                <c:pt idx="200">
                  <c:v>-133.82553525354172</c:v>
                </c:pt>
                <c:pt idx="201">
                  <c:v>-133.82553525354172</c:v>
                </c:pt>
                <c:pt idx="202">
                  <c:v>-133.82553525354172</c:v>
                </c:pt>
                <c:pt idx="203">
                  <c:v>-133.82553525354172</c:v>
                </c:pt>
                <c:pt idx="204">
                  <c:v>-133.82553525354172</c:v>
                </c:pt>
                <c:pt idx="205">
                  <c:v>-133.82553525354172</c:v>
                </c:pt>
                <c:pt idx="206">
                  <c:v>-133.82553525354172</c:v>
                </c:pt>
                <c:pt idx="207">
                  <c:v>-133.82553525354172</c:v>
                </c:pt>
                <c:pt idx="208">
                  <c:v>-133.82553525354172</c:v>
                </c:pt>
                <c:pt idx="209">
                  <c:v>-133.82553525354172</c:v>
                </c:pt>
                <c:pt idx="210">
                  <c:v>-133.82553525354172</c:v>
                </c:pt>
                <c:pt idx="211">
                  <c:v>-133.82553525354172</c:v>
                </c:pt>
                <c:pt idx="212">
                  <c:v>-133.82553525354172</c:v>
                </c:pt>
                <c:pt idx="213">
                  <c:v>-133.82553525354172</c:v>
                </c:pt>
                <c:pt idx="214">
                  <c:v>-133.82553525354172</c:v>
                </c:pt>
                <c:pt idx="215">
                  <c:v>-133.82553525354172</c:v>
                </c:pt>
                <c:pt idx="216">
                  <c:v>-133.82553525354172</c:v>
                </c:pt>
                <c:pt idx="217">
                  <c:v>-133.82553525354172</c:v>
                </c:pt>
                <c:pt idx="218">
                  <c:v>-133.82553525354172</c:v>
                </c:pt>
                <c:pt idx="219">
                  <c:v>-133.82553525354172</c:v>
                </c:pt>
                <c:pt idx="220">
                  <c:v>-133.82553525354172</c:v>
                </c:pt>
                <c:pt idx="221">
                  <c:v>-133.82553525354172</c:v>
                </c:pt>
                <c:pt idx="222">
                  <c:v>-133.82553525354172</c:v>
                </c:pt>
                <c:pt idx="223">
                  <c:v>-133.82553525354172</c:v>
                </c:pt>
                <c:pt idx="224">
                  <c:v>-133.82553525354172</c:v>
                </c:pt>
                <c:pt idx="225">
                  <c:v>-133.82553525354172</c:v>
                </c:pt>
                <c:pt idx="226">
                  <c:v>-133.82553525354172</c:v>
                </c:pt>
                <c:pt idx="227">
                  <c:v>-133.82553525354172</c:v>
                </c:pt>
                <c:pt idx="228">
                  <c:v>-133.82553525354172</c:v>
                </c:pt>
                <c:pt idx="229">
                  <c:v>-133.82553525354172</c:v>
                </c:pt>
                <c:pt idx="230">
                  <c:v>-133.82553525354172</c:v>
                </c:pt>
                <c:pt idx="231">
                  <c:v>-133.82553525354172</c:v>
                </c:pt>
                <c:pt idx="232">
                  <c:v>-133.82553525354172</c:v>
                </c:pt>
                <c:pt idx="233">
                  <c:v>-133.82553525354172</c:v>
                </c:pt>
                <c:pt idx="234">
                  <c:v>-133.82553525354172</c:v>
                </c:pt>
                <c:pt idx="235">
                  <c:v>-133.82553525354172</c:v>
                </c:pt>
                <c:pt idx="236">
                  <c:v>-133.82553525354172</c:v>
                </c:pt>
                <c:pt idx="237">
                  <c:v>-133.82553525354172</c:v>
                </c:pt>
                <c:pt idx="238">
                  <c:v>-133.82553525354172</c:v>
                </c:pt>
                <c:pt idx="239">
                  <c:v>-133.82553525354172</c:v>
                </c:pt>
                <c:pt idx="240">
                  <c:v>-133.82553525354172</c:v>
                </c:pt>
                <c:pt idx="241">
                  <c:v>-133.82553525354172</c:v>
                </c:pt>
                <c:pt idx="242">
                  <c:v>-133.82553525354172</c:v>
                </c:pt>
                <c:pt idx="243">
                  <c:v>-133.82553525354172</c:v>
                </c:pt>
                <c:pt idx="244">
                  <c:v>-133.82553525354172</c:v>
                </c:pt>
                <c:pt idx="245">
                  <c:v>-133.82553525354172</c:v>
                </c:pt>
                <c:pt idx="246">
                  <c:v>-133.82553525354172</c:v>
                </c:pt>
                <c:pt idx="247">
                  <c:v>-133.82553525354172</c:v>
                </c:pt>
                <c:pt idx="248">
                  <c:v>-133.82553525354172</c:v>
                </c:pt>
                <c:pt idx="249">
                  <c:v>-133.82553525354172</c:v>
                </c:pt>
                <c:pt idx="250">
                  <c:v>-133.82553525354172</c:v>
                </c:pt>
                <c:pt idx="251">
                  <c:v>-133.82553525354172</c:v>
                </c:pt>
                <c:pt idx="252">
                  <c:v>-133.82553525354172</c:v>
                </c:pt>
                <c:pt idx="253">
                  <c:v>-133.82553525354172</c:v>
                </c:pt>
                <c:pt idx="254">
                  <c:v>-133.82553525354172</c:v>
                </c:pt>
                <c:pt idx="255">
                  <c:v>-133.82553525354172</c:v>
                </c:pt>
                <c:pt idx="256">
                  <c:v>-133.82553525354172</c:v>
                </c:pt>
                <c:pt idx="257">
                  <c:v>-133.82553525354172</c:v>
                </c:pt>
                <c:pt idx="258">
                  <c:v>-133.82553525354172</c:v>
                </c:pt>
                <c:pt idx="259">
                  <c:v>-133.82553525354172</c:v>
                </c:pt>
                <c:pt idx="260">
                  <c:v>-133.82553525354172</c:v>
                </c:pt>
                <c:pt idx="261">
                  <c:v>-133.82553525354172</c:v>
                </c:pt>
                <c:pt idx="262">
                  <c:v>-133.82553525354172</c:v>
                </c:pt>
                <c:pt idx="263">
                  <c:v>-133.82553525354172</c:v>
                </c:pt>
                <c:pt idx="264">
                  <c:v>-133.82553525354172</c:v>
                </c:pt>
                <c:pt idx="265">
                  <c:v>-133.82553525354172</c:v>
                </c:pt>
                <c:pt idx="266">
                  <c:v>-133.82553525354172</c:v>
                </c:pt>
                <c:pt idx="267">
                  <c:v>-133.82553525354172</c:v>
                </c:pt>
                <c:pt idx="268">
                  <c:v>-133.82553525354172</c:v>
                </c:pt>
                <c:pt idx="269">
                  <c:v>-133.82553525354172</c:v>
                </c:pt>
                <c:pt idx="270">
                  <c:v>-133.82553525354172</c:v>
                </c:pt>
                <c:pt idx="271">
                  <c:v>-133.82553525354172</c:v>
                </c:pt>
                <c:pt idx="272">
                  <c:v>-133.82553525354172</c:v>
                </c:pt>
                <c:pt idx="273">
                  <c:v>-133.82553525354172</c:v>
                </c:pt>
                <c:pt idx="274">
                  <c:v>-133.82553525354172</c:v>
                </c:pt>
                <c:pt idx="275">
                  <c:v>-133.82553525354172</c:v>
                </c:pt>
                <c:pt idx="276">
                  <c:v>-133.82553525354172</c:v>
                </c:pt>
                <c:pt idx="277">
                  <c:v>-133.82553525354172</c:v>
                </c:pt>
                <c:pt idx="278">
                  <c:v>-133.82553525354172</c:v>
                </c:pt>
                <c:pt idx="279">
                  <c:v>-133.82553525354172</c:v>
                </c:pt>
                <c:pt idx="280">
                  <c:v>-133.82553525354172</c:v>
                </c:pt>
                <c:pt idx="281">
                  <c:v>-133.82553525354172</c:v>
                </c:pt>
                <c:pt idx="282">
                  <c:v>-133.82553525354172</c:v>
                </c:pt>
                <c:pt idx="283">
                  <c:v>-133.82553525354172</c:v>
                </c:pt>
                <c:pt idx="284">
                  <c:v>-133.82553525354172</c:v>
                </c:pt>
                <c:pt idx="285">
                  <c:v>-133.82553525354172</c:v>
                </c:pt>
                <c:pt idx="286">
                  <c:v>-133.82553525354172</c:v>
                </c:pt>
                <c:pt idx="287">
                  <c:v>-133.82553525354172</c:v>
                </c:pt>
                <c:pt idx="288">
                  <c:v>-133.82553525354172</c:v>
                </c:pt>
                <c:pt idx="289">
                  <c:v>-133.82553525354172</c:v>
                </c:pt>
                <c:pt idx="290">
                  <c:v>-133.82553525354172</c:v>
                </c:pt>
                <c:pt idx="291">
                  <c:v>-133.82553525354172</c:v>
                </c:pt>
                <c:pt idx="292">
                  <c:v>-133.82553525354172</c:v>
                </c:pt>
                <c:pt idx="293">
                  <c:v>-133.82553525354172</c:v>
                </c:pt>
                <c:pt idx="294">
                  <c:v>-133.82553525354172</c:v>
                </c:pt>
                <c:pt idx="295">
                  <c:v>-133.82553525354172</c:v>
                </c:pt>
                <c:pt idx="296">
                  <c:v>-133.82553525354172</c:v>
                </c:pt>
                <c:pt idx="297">
                  <c:v>-133.82553525354172</c:v>
                </c:pt>
                <c:pt idx="298">
                  <c:v>-133.82553525354172</c:v>
                </c:pt>
                <c:pt idx="299">
                  <c:v>-133.82553525354172</c:v>
                </c:pt>
                <c:pt idx="300">
                  <c:v>-133.82553525354172</c:v>
                </c:pt>
                <c:pt idx="301">
                  <c:v>-133.82553525354172</c:v>
                </c:pt>
                <c:pt idx="302">
                  <c:v>-133.82553525354172</c:v>
                </c:pt>
                <c:pt idx="303">
                  <c:v>-133.82553525354172</c:v>
                </c:pt>
                <c:pt idx="304">
                  <c:v>-133.82553525354172</c:v>
                </c:pt>
                <c:pt idx="305">
                  <c:v>-133.82553525354172</c:v>
                </c:pt>
                <c:pt idx="306">
                  <c:v>-133.82553525354172</c:v>
                </c:pt>
                <c:pt idx="307">
                  <c:v>-133.82553525354172</c:v>
                </c:pt>
                <c:pt idx="308">
                  <c:v>-133.82553525354172</c:v>
                </c:pt>
                <c:pt idx="309">
                  <c:v>-133.82553525354172</c:v>
                </c:pt>
                <c:pt idx="310">
                  <c:v>-133.82553525354172</c:v>
                </c:pt>
                <c:pt idx="311">
                  <c:v>-133.82553525354172</c:v>
                </c:pt>
                <c:pt idx="312">
                  <c:v>-133.82553525354172</c:v>
                </c:pt>
                <c:pt idx="313">
                  <c:v>-133.82553525354172</c:v>
                </c:pt>
                <c:pt idx="314">
                  <c:v>-133.82553525354172</c:v>
                </c:pt>
                <c:pt idx="315">
                  <c:v>-133.82553525354172</c:v>
                </c:pt>
                <c:pt idx="316">
                  <c:v>-133.82553525354172</c:v>
                </c:pt>
                <c:pt idx="317">
                  <c:v>-133.82553525354172</c:v>
                </c:pt>
                <c:pt idx="318">
                  <c:v>-133.82553525354172</c:v>
                </c:pt>
                <c:pt idx="319">
                  <c:v>-133.82553525354172</c:v>
                </c:pt>
                <c:pt idx="320">
                  <c:v>-133.82553525354172</c:v>
                </c:pt>
                <c:pt idx="321">
                  <c:v>-133.82553525354172</c:v>
                </c:pt>
                <c:pt idx="322">
                  <c:v>-133.82553525354172</c:v>
                </c:pt>
                <c:pt idx="323">
                  <c:v>-133.82553525354172</c:v>
                </c:pt>
                <c:pt idx="324">
                  <c:v>-133.82553525354172</c:v>
                </c:pt>
                <c:pt idx="325">
                  <c:v>-133.82553525354172</c:v>
                </c:pt>
                <c:pt idx="326">
                  <c:v>-133.82553525354172</c:v>
                </c:pt>
                <c:pt idx="327">
                  <c:v>-133.82553525354172</c:v>
                </c:pt>
                <c:pt idx="328">
                  <c:v>-133.82553525354172</c:v>
                </c:pt>
                <c:pt idx="329">
                  <c:v>-133.82553525354172</c:v>
                </c:pt>
                <c:pt idx="330">
                  <c:v>-133.82553525354172</c:v>
                </c:pt>
                <c:pt idx="331">
                  <c:v>-133.82553525354172</c:v>
                </c:pt>
                <c:pt idx="332">
                  <c:v>-133.82553525354172</c:v>
                </c:pt>
                <c:pt idx="333">
                  <c:v>-133.82553525354172</c:v>
                </c:pt>
                <c:pt idx="334">
                  <c:v>-133.82553525354172</c:v>
                </c:pt>
                <c:pt idx="335">
                  <c:v>-133.82553525354172</c:v>
                </c:pt>
                <c:pt idx="336">
                  <c:v>-133.82553525354172</c:v>
                </c:pt>
                <c:pt idx="337">
                  <c:v>-133.82553525354172</c:v>
                </c:pt>
                <c:pt idx="338">
                  <c:v>-133.82553525354172</c:v>
                </c:pt>
                <c:pt idx="339">
                  <c:v>-133.82553525354172</c:v>
                </c:pt>
                <c:pt idx="340">
                  <c:v>-133.82553525354172</c:v>
                </c:pt>
                <c:pt idx="341">
                  <c:v>-133.82553525354172</c:v>
                </c:pt>
                <c:pt idx="342">
                  <c:v>-133.82553525354172</c:v>
                </c:pt>
                <c:pt idx="343">
                  <c:v>-133.82553525354172</c:v>
                </c:pt>
                <c:pt idx="344">
                  <c:v>-133.82553525354172</c:v>
                </c:pt>
                <c:pt idx="345">
                  <c:v>-133.82553525354172</c:v>
                </c:pt>
                <c:pt idx="346">
                  <c:v>-133.82553525354172</c:v>
                </c:pt>
                <c:pt idx="347">
                  <c:v>-133.82553525354172</c:v>
                </c:pt>
                <c:pt idx="348">
                  <c:v>-133.82553525354172</c:v>
                </c:pt>
                <c:pt idx="349">
                  <c:v>-133.82553525354172</c:v>
                </c:pt>
                <c:pt idx="350">
                  <c:v>-133.82553525354172</c:v>
                </c:pt>
                <c:pt idx="351">
                  <c:v>-133.82553525354172</c:v>
                </c:pt>
                <c:pt idx="352">
                  <c:v>-133.82553525354172</c:v>
                </c:pt>
                <c:pt idx="353">
                  <c:v>-133.82553525354172</c:v>
                </c:pt>
                <c:pt idx="354">
                  <c:v>-133.82553525354172</c:v>
                </c:pt>
                <c:pt idx="355">
                  <c:v>-133.82553525354172</c:v>
                </c:pt>
                <c:pt idx="356">
                  <c:v>-133.82553525354172</c:v>
                </c:pt>
                <c:pt idx="357">
                  <c:v>-133.82553525354172</c:v>
                </c:pt>
                <c:pt idx="358">
                  <c:v>-133.82553525354172</c:v>
                </c:pt>
                <c:pt idx="359">
                  <c:v>-133.82553525354172</c:v>
                </c:pt>
                <c:pt idx="360">
                  <c:v>-133.82553525354172</c:v>
                </c:pt>
                <c:pt idx="361">
                  <c:v>-133.82553525354172</c:v>
                </c:pt>
                <c:pt idx="362">
                  <c:v>-133.82553525354172</c:v>
                </c:pt>
                <c:pt idx="363">
                  <c:v>-133.82553525354172</c:v>
                </c:pt>
                <c:pt idx="364">
                  <c:v>-133.82553525354172</c:v>
                </c:pt>
                <c:pt idx="365">
                  <c:v>-133.82553525354172</c:v>
                </c:pt>
                <c:pt idx="366">
                  <c:v>-133.82553525354172</c:v>
                </c:pt>
                <c:pt idx="367">
                  <c:v>-133.82553525354172</c:v>
                </c:pt>
                <c:pt idx="368">
                  <c:v>-133.82553525354172</c:v>
                </c:pt>
                <c:pt idx="369">
                  <c:v>-133.82553525354172</c:v>
                </c:pt>
                <c:pt idx="370">
                  <c:v>-133.82553525354172</c:v>
                </c:pt>
                <c:pt idx="371">
                  <c:v>-133.82553525354172</c:v>
                </c:pt>
                <c:pt idx="372">
                  <c:v>-133.82553525354172</c:v>
                </c:pt>
                <c:pt idx="373">
                  <c:v>-133.82553525354172</c:v>
                </c:pt>
                <c:pt idx="374">
                  <c:v>-133.82553525354172</c:v>
                </c:pt>
                <c:pt idx="375">
                  <c:v>-133.82553525354172</c:v>
                </c:pt>
                <c:pt idx="376">
                  <c:v>-133.82553525354172</c:v>
                </c:pt>
                <c:pt idx="377">
                  <c:v>-133.82553525354172</c:v>
                </c:pt>
                <c:pt idx="378">
                  <c:v>-133.82553525354172</c:v>
                </c:pt>
                <c:pt idx="379">
                  <c:v>-133.82553525354172</c:v>
                </c:pt>
                <c:pt idx="380">
                  <c:v>-133.82553525354172</c:v>
                </c:pt>
                <c:pt idx="381">
                  <c:v>-133.82553525354172</c:v>
                </c:pt>
                <c:pt idx="382">
                  <c:v>-133.82553525354172</c:v>
                </c:pt>
                <c:pt idx="383">
                  <c:v>-133.82553525354172</c:v>
                </c:pt>
                <c:pt idx="384">
                  <c:v>-133.82553525354172</c:v>
                </c:pt>
                <c:pt idx="385">
                  <c:v>-133.82553525354172</c:v>
                </c:pt>
                <c:pt idx="386">
                  <c:v>-133.82553525354172</c:v>
                </c:pt>
                <c:pt idx="387">
                  <c:v>-133.82553525354172</c:v>
                </c:pt>
                <c:pt idx="388">
                  <c:v>-133.82553525354172</c:v>
                </c:pt>
                <c:pt idx="389">
                  <c:v>-133.82553525354172</c:v>
                </c:pt>
                <c:pt idx="390">
                  <c:v>-133.82553525354172</c:v>
                </c:pt>
                <c:pt idx="391">
                  <c:v>-133.82553525354172</c:v>
                </c:pt>
                <c:pt idx="392">
                  <c:v>-133.82553525354172</c:v>
                </c:pt>
                <c:pt idx="393">
                  <c:v>-133.82553525354172</c:v>
                </c:pt>
                <c:pt idx="394">
                  <c:v>-133.82553525354172</c:v>
                </c:pt>
                <c:pt idx="395">
                  <c:v>-133.82553525354172</c:v>
                </c:pt>
                <c:pt idx="396">
                  <c:v>-133.82553525354172</c:v>
                </c:pt>
                <c:pt idx="397">
                  <c:v>-133.82553525354172</c:v>
                </c:pt>
                <c:pt idx="398">
                  <c:v>-133.82553525354172</c:v>
                </c:pt>
                <c:pt idx="399">
                  <c:v>-133.82553525354172</c:v>
                </c:pt>
                <c:pt idx="400">
                  <c:v>-133.82553525354172</c:v>
                </c:pt>
                <c:pt idx="401">
                  <c:v>-133.82553525354172</c:v>
                </c:pt>
                <c:pt idx="402">
                  <c:v>-133.82553525354172</c:v>
                </c:pt>
                <c:pt idx="403">
                  <c:v>-133.82553525354172</c:v>
                </c:pt>
                <c:pt idx="404">
                  <c:v>-133.82553525354172</c:v>
                </c:pt>
                <c:pt idx="405">
                  <c:v>-133.82553525354172</c:v>
                </c:pt>
                <c:pt idx="406">
                  <c:v>-133.82553525354172</c:v>
                </c:pt>
                <c:pt idx="407">
                  <c:v>-133.82553525354172</c:v>
                </c:pt>
                <c:pt idx="408">
                  <c:v>-133.82553525354172</c:v>
                </c:pt>
                <c:pt idx="409">
                  <c:v>-133.82553525354172</c:v>
                </c:pt>
                <c:pt idx="410">
                  <c:v>-133.82553525354172</c:v>
                </c:pt>
                <c:pt idx="411">
                  <c:v>-133.82553525354172</c:v>
                </c:pt>
                <c:pt idx="412">
                  <c:v>-133.82553525354172</c:v>
                </c:pt>
                <c:pt idx="413">
                  <c:v>-133.82553525354172</c:v>
                </c:pt>
                <c:pt idx="414">
                  <c:v>-133.82553525354172</c:v>
                </c:pt>
                <c:pt idx="415">
                  <c:v>-133.82553525354172</c:v>
                </c:pt>
                <c:pt idx="416">
                  <c:v>-133.82553525354172</c:v>
                </c:pt>
                <c:pt idx="417">
                  <c:v>-133.82553525354172</c:v>
                </c:pt>
                <c:pt idx="418">
                  <c:v>-133.82553525354172</c:v>
                </c:pt>
                <c:pt idx="419">
                  <c:v>-133.82553525354172</c:v>
                </c:pt>
                <c:pt idx="420">
                  <c:v>-133.82553525354172</c:v>
                </c:pt>
                <c:pt idx="421">
                  <c:v>-133.82553525354172</c:v>
                </c:pt>
                <c:pt idx="422">
                  <c:v>-133.82553525354172</c:v>
                </c:pt>
                <c:pt idx="423">
                  <c:v>-133.82553525354172</c:v>
                </c:pt>
                <c:pt idx="424">
                  <c:v>-133.82553525354172</c:v>
                </c:pt>
                <c:pt idx="425">
                  <c:v>-133.82553525354172</c:v>
                </c:pt>
                <c:pt idx="426">
                  <c:v>-133.82553525354172</c:v>
                </c:pt>
                <c:pt idx="427">
                  <c:v>-133.82553525354172</c:v>
                </c:pt>
                <c:pt idx="428">
                  <c:v>-133.82553525354172</c:v>
                </c:pt>
                <c:pt idx="429">
                  <c:v>-133.82553525354172</c:v>
                </c:pt>
                <c:pt idx="430">
                  <c:v>-133.82553525354172</c:v>
                </c:pt>
                <c:pt idx="431">
                  <c:v>-133.82553525354172</c:v>
                </c:pt>
                <c:pt idx="432">
                  <c:v>-133.82553525354172</c:v>
                </c:pt>
                <c:pt idx="433">
                  <c:v>-133.82553525354172</c:v>
                </c:pt>
                <c:pt idx="434">
                  <c:v>-133.82553525354172</c:v>
                </c:pt>
                <c:pt idx="435">
                  <c:v>-133.82553525354172</c:v>
                </c:pt>
                <c:pt idx="436">
                  <c:v>-133.82553525354172</c:v>
                </c:pt>
                <c:pt idx="437">
                  <c:v>-133.82553525354172</c:v>
                </c:pt>
                <c:pt idx="438">
                  <c:v>-133.82553525354172</c:v>
                </c:pt>
                <c:pt idx="439">
                  <c:v>-133.82553525354172</c:v>
                </c:pt>
                <c:pt idx="440">
                  <c:v>-133.82553525354172</c:v>
                </c:pt>
                <c:pt idx="441">
                  <c:v>-133.82553525354172</c:v>
                </c:pt>
                <c:pt idx="442">
                  <c:v>-133.82553525354172</c:v>
                </c:pt>
                <c:pt idx="443">
                  <c:v>-133.82553525354172</c:v>
                </c:pt>
                <c:pt idx="444">
                  <c:v>-133.82553525354172</c:v>
                </c:pt>
                <c:pt idx="445">
                  <c:v>-133.82553525354172</c:v>
                </c:pt>
                <c:pt idx="446">
                  <c:v>-133.82553525354172</c:v>
                </c:pt>
                <c:pt idx="447">
                  <c:v>-133.82553525354172</c:v>
                </c:pt>
                <c:pt idx="448">
                  <c:v>-133.82553525354172</c:v>
                </c:pt>
                <c:pt idx="449">
                  <c:v>-133.82553525354172</c:v>
                </c:pt>
                <c:pt idx="450">
                  <c:v>-133.82553525354172</c:v>
                </c:pt>
                <c:pt idx="451">
                  <c:v>-133.82553525354172</c:v>
                </c:pt>
                <c:pt idx="452">
                  <c:v>-133.82553525354172</c:v>
                </c:pt>
                <c:pt idx="453">
                  <c:v>-133.82553525354172</c:v>
                </c:pt>
                <c:pt idx="454">
                  <c:v>-133.82553525354172</c:v>
                </c:pt>
                <c:pt idx="455">
                  <c:v>-133.82553525354172</c:v>
                </c:pt>
                <c:pt idx="456">
                  <c:v>-133.82553525354172</c:v>
                </c:pt>
                <c:pt idx="457">
                  <c:v>-133.82553525354172</c:v>
                </c:pt>
                <c:pt idx="458">
                  <c:v>-133.82553525354172</c:v>
                </c:pt>
                <c:pt idx="459">
                  <c:v>-133.82553525354172</c:v>
                </c:pt>
                <c:pt idx="460">
                  <c:v>-133.82553525354172</c:v>
                </c:pt>
                <c:pt idx="461">
                  <c:v>-133.82553525354172</c:v>
                </c:pt>
                <c:pt idx="462">
                  <c:v>-133.82553525354172</c:v>
                </c:pt>
                <c:pt idx="463">
                  <c:v>-133.82553525354172</c:v>
                </c:pt>
                <c:pt idx="464">
                  <c:v>-133.82553525354172</c:v>
                </c:pt>
                <c:pt idx="465">
                  <c:v>-133.82553525354172</c:v>
                </c:pt>
                <c:pt idx="466">
                  <c:v>-133.82553525354172</c:v>
                </c:pt>
                <c:pt idx="467">
                  <c:v>-133.82553525354172</c:v>
                </c:pt>
                <c:pt idx="468">
                  <c:v>-133.82553525354172</c:v>
                </c:pt>
                <c:pt idx="469">
                  <c:v>-133.82553525354172</c:v>
                </c:pt>
                <c:pt idx="470">
                  <c:v>-133.82553525354172</c:v>
                </c:pt>
                <c:pt idx="471">
                  <c:v>-133.82553525354172</c:v>
                </c:pt>
                <c:pt idx="472">
                  <c:v>-133.82553525354172</c:v>
                </c:pt>
                <c:pt idx="473">
                  <c:v>-133.82553525354172</c:v>
                </c:pt>
                <c:pt idx="474">
                  <c:v>-133.82553525354172</c:v>
                </c:pt>
                <c:pt idx="475">
                  <c:v>-133.82553525354172</c:v>
                </c:pt>
                <c:pt idx="476">
                  <c:v>-133.82553525354172</c:v>
                </c:pt>
                <c:pt idx="477">
                  <c:v>-133.82553525354172</c:v>
                </c:pt>
                <c:pt idx="478">
                  <c:v>-133.82553525354172</c:v>
                </c:pt>
                <c:pt idx="479">
                  <c:v>-133.82553525354172</c:v>
                </c:pt>
                <c:pt idx="480">
                  <c:v>-133.82553525354172</c:v>
                </c:pt>
                <c:pt idx="481">
                  <c:v>-133.82553525354172</c:v>
                </c:pt>
                <c:pt idx="482">
                  <c:v>-133.82553525354172</c:v>
                </c:pt>
                <c:pt idx="483">
                  <c:v>-133.82553525354172</c:v>
                </c:pt>
                <c:pt idx="484">
                  <c:v>-133.82553525354172</c:v>
                </c:pt>
                <c:pt idx="485">
                  <c:v>-133.82553525354172</c:v>
                </c:pt>
                <c:pt idx="486">
                  <c:v>-133.82553525354172</c:v>
                </c:pt>
                <c:pt idx="487">
                  <c:v>-133.82553525354172</c:v>
                </c:pt>
                <c:pt idx="488">
                  <c:v>-133.82553525354172</c:v>
                </c:pt>
                <c:pt idx="489">
                  <c:v>-133.82553525354172</c:v>
                </c:pt>
                <c:pt idx="490">
                  <c:v>-133.82553525354172</c:v>
                </c:pt>
                <c:pt idx="491">
                  <c:v>-133.82553525354172</c:v>
                </c:pt>
                <c:pt idx="492">
                  <c:v>-133.82553525354172</c:v>
                </c:pt>
                <c:pt idx="493">
                  <c:v>-133.82553525354172</c:v>
                </c:pt>
                <c:pt idx="494">
                  <c:v>-133.82553525354172</c:v>
                </c:pt>
                <c:pt idx="495">
                  <c:v>-133.82553525354172</c:v>
                </c:pt>
                <c:pt idx="496">
                  <c:v>-133.82553525354172</c:v>
                </c:pt>
                <c:pt idx="497">
                  <c:v>-133.82553525354172</c:v>
                </c:pt>
                <c:pt idx="498">
                  <c:v>-133.82553525354172</c:v>
                </c:pt>
                <c:pt idx="499">
                  <c:v>-133.82553525354172</c:v>
                </c:pt>
                <c:pt idx="500">
                  <c:v>-133.82553525354172</c:v>
                </c:pt>
                <c:pt idx="501">
                  <c:v>-133.82553525354172</c:v>
                </c:pt>
                <c:pt idx="502">
                  <c:v>-133.82553525354172</c:v>
                </c:pt>
                <c:pt idx="503">
                  <c:v>-133.82553525354172</c:v>
                </c:pt>
                <c:pt idx="504">
                  <c:v>-133.82553525354172</c:v>
                </c:pt>
                <c:pt idx="505">
                  <c:v>-133.82553525354172</c:v>
                </c:pt>
                <c:pt idx="506">
                  <c:v>-133.82553525354172</c:v>
                </c:pt>
                <c:pt idx="507">
                  <c:v>-133.82553525354172</c:v>
                </c:pt>
                <c:pt idx="508">
                  <c:v>-133.82553525354172</c:v>
                </c:pt>
                <c:pt idx="509">
                  <c:v>-133.82553525354172</c:v>
                </c:pt>
                <c:pt idx="510">
                  <c:v>-133.82553525354172</c:v>
                </c:pt>
                <c:pt idx="511">
                  <c:v>-133.82553525354172</c:v>
                </c:pt>
                <c:pt idx="512">
                  <c:v>-133.82553525354172</c:v>
                </c:pt>
                <c:pt idx="513">
                  <c:v>-133.82553525354172</c:v>
                </c:pt>
                <c:pt idx="514">
                  <c:v>-133.82553525354172</c:v>
                </c:pt>
                <c:pt idx="515">
                  <c:v>-133.82553525354172</c:v>
                </c:pt>
                <c:pt idx="516">
                  <c:v>-133.82553525354172</c:v>
                </c:pt>
                <c:pt idx="517">
                  <c:v>-133.82553525354172</c:v>
                </c:pt>
                <c:pt idx="518">
                  <c:v>-133.82553525354172</c:v>
                </c:pt>
                <c:pt idx="519">
                  <c:v>-133.82553525354172</c:v>
                </c:pt>
                <c:pt idx="520">
                  <c:v>-133.82553525354172</c:v>
                </c:pt>
                <c:pt idx="521">
                  <c:v>-133.82553525354172</c:v>
                </c:pt>
                <c:pt idx="522">
                  <c:v>-133.82553525354172</c:v>
                </c:pt>
                <c:pt idx="523">
                  <c:v>-133.82553525354172</c:v>
                </c:pt>
                <c:pt idx="524">
                  <c:v>-133.82553525354172</c:v>
                </c:pt>
                <c:pt idx="525">
                  <c:v>-133.82553525354172</c:v>
                </c:pt>
                <c:pt idx="526">
                  <c:v>-133.82553525354172</c:v>
                </c:pt>
                <c:pt idx="527">
                  <c:v>-133.82553525354172</c:v>
                </c:pt>
                <c:pt idx="528">
                  <c:v>-133.82553525354172</c:v>
                </c:pt>
                <c:pt idx="529">
                  <c:v>-133.82553525354172</c:v>
                </c:pt>
                <c:pt idx="530">
                  <c:v>-133.82553525354172</c:v>
                </c:pt>
                <c:pt idx="531">
                  <c:v>-133.82553525354172</c:v>
                </c:pt>
                <c:pt idx="532">
                  <c:v>-133.82553525354172</c:v>
                </c:pt>
                <c:pt idx="533">
                  <c:v>-133.82553525354172</c:v>
                </c:pt>
                <c:pt idx="534">
                  <c:v>-133.82553525354172</c:v>
                </c:pt>
                <c:pt idx="535">
                  <c:v>-133.82553525354172</c:v>
                </c:pt>
                <c:pt idx="536">
                  <c:v>-133.82553525354172</c:v>
                </c:pt>
                <c:pt idx="537">
                  <c:v>-133.82553525354172</c:v>
                </c:pt>
                <c:pt idx="538">
                  <c:v>-133.82553525354172</c:v>
                </c:pt>
                <c:pt idx="539">
                  <c:v>-133.82553525354172</c:v>
                </c:pt>
                <c:pt idx="540">
                  <c:v>-133.82553525354172</c:v>
                </c:pt>
                <c:pt idx="541">
                  <c:v>-133.82553525354172</c:v>
                </c:pt>
                <c:pt idx="542">
                  <c:v>-133.82553525354172</c:v>
                </c:pt>
                <c:pt idx="543">
                  <c:v>-133.82553525354172</c:v>
                </c:pt>
                <c:pt idx="544">
                  <c:v>-133.82553525354172</c:v>
                </c:pt>
                <c:pt idx="545">
                  <c:v>-133.82553525354172</c:v>
                </c:pt>
                <c:pt idx="546">
                  <c:v>-133.82553525354172</c:v>
                </c:pt>
                <c:pt idx="547">
                  <c:v>-133.82553525354172</c:v>
                </c:pt>
                <c:pt idx="548">
                  <c:v>-133.82553525354172</c:v>
                </c:pt>
                <c:pt idx="549">
                  <c:v>-133.82553525354172</c:v>
                </c:pt>
                <c:pt idx="550">
                  <c:v>-133.82553525354172</c:v>
                </c:pt>
                <c:pt idx="551">
                  <c:v>-133.82553525354172</c:v>
                </c:pt>
                <c:pt idx="552">
                  <c:v>-133.82553525354172</c:v>
                </c:pt>
                <c:pt idx="553">
                  <c:v>-133.82553525354172</c:v>
                </c:pt>
                <c:pt idx="554">
                  <c:v>-133.82553525354172</c:v>
                </c:pt>
                <c:pt idx="555">
                  <c:v>-133.82553525354172</c:v>
                </c:pt>
                <c:pt idx="556">
                  <c:v>-133.82553525354172</c:v>
                </c:pt>
                <c:pt idx="557">
                  <c:v>-133.82553525354172</c:v>
                </c:pt>
                <c:pt idx="558">
                  <c:v>-133.82553525354172</c:v>
                </c:pt>
                <c:pt idx="559">
                  <c:v>-133.82553525354172</c:v>
                </c:pt>
                <c:pt idx="560">
                  <c:v>-133.82553525354172</c:v>
                </c:pt>
                <c:pt idx="561">
                  <c:v>-133.82553525354172</c:v>
                </c:pt>
                <c:pt idx="562">
                  <c:v>-133.82553525354172</c:v>
                </c:pt>
                <c:pt idx="563">
                  <c:v>-133.82553525354172</c:v>
                </c:pt>
                <c:pt idx="564">
                  <c:v>-133.82553525354172</c:v>
                </c:pt>
                <c:pt idx="565">
                  <c:v>-133.82553525354172</c:v>
                </c:pt>
                <c:pt idx="566">
                  <c:v>-133.82553525354172</c:v>
                </c:pt>
                <c:pt idx="567">
                  <c:v>-133.82553525354172</c:v>
                </c:pt>
                <c:pt idx="568">
                  <c:v>-133.82553525354172</c:v>
                </c:pt>
                <c:pt idx="569">
                  <c:v>-133.82553525354172</c:v>
                </c:pt>
                <c:pt idx="570">
                  <c:v>-133.82553525354172</c:v>
                </c:pt>
                <c:pt idx="571">
                  <c:v>-133.82553525354172</c:v>
                </c:pt>
                <c:pt idx="572">
                  <c:v>-133.82553525354172</c:v>
                </c:pt>
                <c:pt idx="573">
                  <c:v>-133.82553525354172</c:v>
                </c:pt>
                <c:pt idx="574">
                  <c:v>-133.82553525354172</c:v>
                </c:pt>
                <c:pt idx="575">
                  <c:v>-133.82553525354172</c:v>
                </c:pt>
                <c:pt idx="576">
                  <c:v>-133.82553525354172</c:v>
                </c:pt>
                <c:pt idx="577">
                  <c:v>-133.82553525354172</c:v>
                </c:pt>
                <c:pt idx="578">
                  <c:v>-133.82553525354172</c:v>
                </c:pt>
                <c:pt idx="579">
                  <c:v>-133.82553525354172</c:v>
                </c:pt>
                <c:pt idx="580">
                  <c:v>-133.82553525354172</c:v>
                </c:pt>
                <c:pt idx="581">
                  <c:v>-133.82553525354172</c:v>
                </c:pt>
                <c:pt idx="582">
                  <c:v>-133.82553525354172</c:v>
                </c:pt>
                <c:pt idx="583">
                  <c:v>-133.82553525354172</c:v>
                </c:pt>
                <c:pt idx="584">
                  <c:v>-133.82553525354172</c:v>
                </c:pt>
                <c:pt idx="585">
                  <c:v>-133.82553525354172</c:v>
                </c:pt>
                <c:pt idx="586">
                  <c:v>-133.82553525354172</c:v>
                </c:pt>
                <c:pt idx="587">
                  <c:v>-133.82553525354172</c:v>
                </c:pt>
                <c:pt idx="588">
                  <c:v>-133.82553525354172</c:v>
                </c:pt>
                <c:pt idx="589">
                  <c:v>-133.82553525354172</c:v>
                </c:pt>
                <c:pt idx="590">
                  <c:v>-133.82553525354172</c:v>
                </c:pt>
                <c:pt idx="591">
                  <c:v>-133.82553525354172</c:v>
                </c:pt>
                <c:pt idx="592">
                  <c:v>-133.82553525354172</c:v>
                </c:pt>
                <c:pt idx="593">
                  <c:v>-133.82553525354172</c:v>
                </c:pt>
                <c:pt idx="594">
                  <c:v>-133.82553525354172</c:v>
                </c:pt>
                <c:pt idx="595">
                  <c:v>-133.82553525354172</c:v>
                </c:pt>
                <c:pt idx="596">
                  <c:v>-133.82553525354172</c:v>
                </c:pt>
                <c:pt idx="597">
                  <c:v>-133.82553525354172</c:v>
                </c:pt>
                <c:pt idx="598">
                  <c:v>-133.82553525354172</c:v>
                </c:pt>
                <c:pt idx="599">
                  <c:v>-133.82553525354172</c:v>
                </c:pt>
                <c:pt idx="600">
                  <c:v>-133.82553525354172</c:v>
                </c:pt>
                <c:pt idx="601">
                  <c:v>-133.82553525354172</c:v>
                </c:pt>
                <c:pt idx="602">
                  <c:v>-133.82553525354172</c:v>
                </c:pt>
                <c:pt idx="603">
                  <c:v>-133.82553525354172</c:v>
                </c:pt>
                <c:pt idx="604">
                  <c:v>-133.82553525354172</c:v>
                </c:pt>
                <c:pt idx="605">
                  <c:v>-133.82553525354172</c:v>
                </c:pt>
                <c:pt idx="606">
                  <c:v>-133.82553525354172</c:v>
                </c:pt>
                <c:pt idx="607">
                  <c:v>-133.82553525354172</c:v>
                </c:pt>
                <c:pt idx="608">
                  <c:v>-133.82553525354172</c:v>
                </c:pt>
                <c:pt idx="609">
                  <c:v>-133.82553525354172</c:v>
                </c:pt>
                <c:pt idx="610">
                  <c:v>-133.82553525354172</c:v>
                </c:pt>
                <c:pt idx="611">
                  <c:v>-133.82553525354172</c:v>
                </c:pt>
                <c:pt idx="612">
                  <c:v>-133.82553525354172</c:v>
                </c:pt>
                <c:pt idx="613">
                  <c:v>-133.82553525354172</c:v>
                </c:pt>
                <c:pt idx="614">
                  <c:v>-133.82553525354172</c:v>
                </c:pt>
                <c:pt idx="615">
                  <c:v>-133.82553525354172</c:v>
                </c:pt>
                <c:pt idx="616">
                  <c:v>-133.82553525354172</c:v>
                </c:pt>
                <c:pt idx="617">
                  <c:v>-133.82553525354172</c:v>
                </c:pt>
                <c:pt idx="618">
                  <c:v>-133.82553525354172</c:v>
                </c:pt>
                <c:pt idx="619">
                  <c:v>-133.82553525354172</c:v>
                </c:pt>
                <c:pt idx="620">
                  <c:v>-133.82553525354172</c:v>
                </c:pt>
                <c:pt idx="621">
                  <c:v>-133.82553525354172</c:v>
                </c:pt>
                <c:pt idx="622">
                  <c:v>-133.82553525354172</c:v>
                </c:pt>
                <c:pt idx="623">
                  <c:v>-133.82553525354172</c:v>
                </c:pt>
                <c:pt idx="624">
                  <c:v>-133.82553525354172</c:v>
                </c:pt>
                <c:pt idx="625">
                  <c:v>-133.82553525354172</c:v>
                </c:pt>
                <c:pt idx="626">
                  <c:v>-133.82553525354172</c:v>
                </c:pt>
                <c:pt idx="627">
                  <c:v>-133.82553525354172</c:v>
                </c:pt>
                <c:pt idx="628">
                  <c:v>-133.82553525354172</c:v>
                </c:pt>
                <c:pt idx="629">
                  <c:v>-133.82553525354172</c:v>
                </c:pt>
                <c:pt idx="630">
                  <c:v>-133.82553525354172</c:v>
                </c:pt>
                <c:pt idx="631">
                  <c:v>-133.82553525354172</c:v>
                </c:pt>
                <c:pt idx="632">
                  <c:v>-133.82553525354172</c:v>
                </c:pt>
                <c:pt idx="633">
                  <c:v>-133.82553525354172</c:v>
                </c:pt>
                <c:pt idx="634">
                  <c:v>-133.82553525354172</c:v>
                </c:pt>
                <c:pt idx="635">
                  <c:v>-133.82553525354172</c:v>
                </c:pt>
                <c:pt idx="636">
                  <c:v>-133.82553525354172</c:v>
                </c:pt>
                <c:pt idx="637">
                  <c:v>-133.82553525354172</c:v>
                </c:pt>
                <c:pt idx="638">
                  <c:v>-133.82553525354172</c:v>
                </c:pt>
                <c:pt idx="639">
                  <c:v>-133.82553525354172</c:v>
                </c:pt>
                <c:pt idx="640">
                  <c:v>-133.82553525354172</c:v>
                </c:pt>
                <c:pt idx="641">
                  <c:v>-133.82553525354172</c:v>
                </c:pt>
                <c:pt idx="642">
                  <c:v>-133.82553525354172</c:v>
                </c:pt>
                <c:pt idx="643">
                  <c:v>-133.82553525354172</c:v>
                </c:pt>
                <c:pt idx="644">
                  <c:v>-133.82553525354172</c:v>
                </c:pt>
                <c:pt idx="645">
                  <c:v>-133.82553525354172</c:v>
                </c:pt>
                <c:pt idx="646">
                  <c:v>-133.82553525354172</c:v>
                </c:pt>
                <c:pt idx="647">
                  <c:v>-133.82553525354172</c:v>
                </c:pt>
                <c:pt idx="648">
                  <c:v>-133.82553525354172</c:v>
                </c:pt>
                <c:pt idx="649">
                  <c:v>-133.82553525354172</c:v>
                </c:pt>
                <c:pt idx="650">
                  <c:v>-133.82553525354172</c:v>
                </c:pt>
                <c:pt idx="651">
                  <c:v>-133.82553525354172</c:v>
                </c:pt>
                <c:pt idx="652">
                  <c:v>-133.82553525354172</c:v>
                </c:pt>
                <c:pt idx="653">
                  <c:v>-133.82553525354172</c:v>
                </c:pt>
                <c:pt idx="654">
                  <c:v>-133.82553525354172</c:v>
                </c:pt>
                <c:pt idx="655">
                  <c:v>-133.82553525354172</c:v>
                </c:pt>
                <c:pt idx="656">
                  <c:v>-133.82553525354172</c:v>
                </c:pt>
                <c:pt idx="657">
                  <c:v>-133.82553525354172</c:v>
                </c:pt>
                <c:pt idx="658">
                  <c:v>-133.82553525354172</c:v>
                </c:pt>
                <c:pt idx="659">
                  <c:v>-133.82553525354172</c:v>
                </c:pt>
                <c:pt idx="660">
                  <c:v>-133.82553525354172</c:v>
                </c:pt>
                <c:pt idx="661">
                  <c:v>-133.82553525354172</c:v>
                </c:pt>
                <c:pt idx="662">
                  <c:v>-133.82553525354172</c:v>
                </c:pt>
                <c:pt idx="663">
                  <c:v>-133.82553525354172</c:v>
                </c:pt>
                <c:pt idx="664">
                  <c:v>-133.82553525354172</c:v>
                </c:pt>
                <c:pt idx="665">
                  <c:v>-133.82553525354172</c:v>
                </c:pt>
                <c:pt idx="666">
                  <c:v>-133.82553525354172</c:v>
                </c:pt>
                <c:pt idx="667">
                  <c:v>-133.82553525354172</c:v>
                </c:pt>
                <c:pt idx="668">
                  <c:v>-133.82553525354172</c:v>
                </c:pt>
                <c:pt idx="669">
                  <c:v>-133.82553525354172</c:v>
                </c:pt>
                <c:pt idx="670">
                  <c:v>-133.82553525354172</c:v>
                </c:pt>
                <c:pt idx="671">
                  <c:v>-133.82553525354172</c:v>
                </c:pt>
                <c:pt idx="672">
                  <c:v>-133.82553525354172</c:v>
                </c:pt>
                <c:pt idx="673">
                  <c:v>-133.82553525354172</c:v>
                </c:pt>
                <c:pt idx="674">
                  <c:v>-133.82553525354172</c:v>
                </c:pt>
                <c:pt idx="675">
                  <c:v>-133.82553525354172</c:v>
                </c:pt>
                <c:pt idx="676">
                  <c:v>-133.82553525354172</c:v>
                </c:pt>
                <c:pt idx="677">
                  <c:v>-133.82553525354172</c:v>
                </c:pt>
                <c:pt idx="678">
                  <c:v>-133.82553525354172</c:v>
                </c:pt>
                <c:pt idx="679">
                  <c:v>-133.82553525354172</c:v>
                </c:pt>
                <c:pt idx="680">
                  <c:v>-133.82553525354172</c:v>
                </c:pt>
                <c:pt idx="681">
                  <c:v>-133.82553525354172</c:v>
                </c:pt>
                <c:pt idx="682">
                  <c:v>-133.82553525354172</c:v>
                </c:pt>
                <c:pt idx="683">
                  <c:v>-133.82553525354172</c:v>
                </c:pt>
                <c:pt idx="684">
                  <c:v>-133.82553525354172</c:v>
                </c:pt>
                <c:pt idx="685">
                  <c:v>-133.82553525354172</c:v>
                </c:pt>
                <c:pt idx="686">
                  <c:v>-133.82553525354172</c:v>
                </c:pt>
                <c:pt idx="687">
                  <c:v>-133.82553525354172</c:v>
                </c:pt>
                <c:pt idx="688">
                  <c:v>-133.82553525354172</c:v>
                </c:pt>
                <c:pt idx="689">
                  <c:v>-133.82553525354172</c:v>
                </c:pt>
                <c:pt idx="690">
                  <c:v>-133.82553525354172</c:v>
                </c:pt>
                <c:pt idx="691">
                  <c:v>-133.82553525354172</c:v>
                </c:pt>
                <c:pt idx="692">
                  <c:v>-133.82553525354172</c:v>
                </c:pt>
                <c:pt idx="693">
                  <c:v>-133.82553525354172</c:v>
                </c:pt>
                <c:pt idx="694">
                  <c:v>-133.82553525354172</c:v>
                </c:pt>
                <c:pt idx="695">
                  <c:v>-133.82553525354172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AE8E-42CE-B0C7-FC28410AC1E4}"/>
            </c:ext>
          </c:extLst>
        </c:ser>
        <c:ser>
          <c:idx val="7"/>
          <c:order val="8"/>
          <c:tx>
            <c:v>LAT</c:v>
          </c:tx>
          <c:marker>
            <c:symbol val="none"/>
          </c:marker>
          <c:cat>
            <c:numRef>
              <c:f>'HASIL PASUT'!$AB$2:$AB$697</c:f>
              <c:numCache>
                <c:formatCode>m/d/yyyy</c:formatCode>
                <c:ptCount val="696"/>
                <c:pt idx="0">
                  <c:v>45658</c:v>
                </c:pt>
                <c:pt idx="1">
                  <c:v>45658</c:v>
                </c:pt>
                <c:pt idx="2">
                  <c:v>45658</c:v>
                </c:pt>
                <c:pt idx="3">
                  <c:v>45658</c:v>
                </c:pt>
                <c:pt idx="4">
                  <c:v>45658</c:v>
                </c:pt>
                <c:pt idx="5">
                  <c:v>45658</c:v>
                </c:pt>
                <c:pt idx="6">
                  <c:v>45658</c:v>
                </c:pt>
                <c:pt idx="7">
                  <c:v>45658</c:v>
                </c:pt>
                <c:pt idx="8">
                  <c:v>45658</c:v>
                </c:pt>
                <c:pt idx="9">
                  <c:v>45658</c:v>
                </c:pt>
                <c:pt idx="10">
                  <c:v>45658</c:v>
                </c:pt>
                <c:pt idx="11">
                  <c:v>45658</c:v>
                </c:pt>
                <c:pt idx="12">
                  <c:v>45658</c:v>
                </c:pt>
                <c:pt idx="13">
                  <c:v>45658</c:v>
                </c:pt>
                <c:pt idx="14">
                  <c:v>45658</c:v>
                </c:pt>
                <c:pt idx="15">
                  <c:v>45658</c:v>
                </c:pt>
                <c:pt idx="16">
                  <c:v>45658</c:v>
                </c:pt>
                <c:pt idx="17">
                  <c:v>45658</c:v>
                </c:pt>
                <c:pt idx="18">
                  <c:v>45658</c:v>
                </c:pt>
                <c:pt idx="19">
                  <c:v>45658</c:v>
                </c:pt>
                <c:pt idx="20">
                  <c:v>45658</c:v>
                </c:pt>
                <c:pt idx="21">
                  <c:v>45658</c:v>
                </c:pt>
                <c:pt idx="22">
                  <c:v>45658</c:v>
                </c:pt>
                <c:pt idx="23">
                  <c:v>45658</c:v>
                </c:pt>
                <c:pt idx="24">
                  <c:v>45659</c:v>
                </c:pt>
                <c:pt idx="25">
                  <c:v>45659</c:v>
                </c:pt>
                <c:pt idx="26">
                  <c:v>45659</c:v>
                </c:pt>
                <c:pt idx="27">
                  <c:v>45659</c:v>
                </c:pt>
                <c:pt idx="28">
                  <c:v>45659</c:v>
                </c:pt>
                <c:pt idx="29">
                  <c:v>45659</c:v>
                </c:pt>
                <c:pt idx="30">
                  <c:v>45659</c:v>
                </c:pt>
                <c:pt idx="31">
                  <c:v>45659</c:v>
                </c:pt>
                <c:pt idx="32">
                  <c:v>45659</c:v>
                </c:pt>
                <c:pt idx="33">
                  <c:v>45659</c:v>
                </c:pt>
                <c:pt idx="34">
                  <c:v>45659</c:v>
                </c:pt>
                <c:pt idx="35">
                  <c:v>45659</c:v>
                </c:pt>
                <c:pt idx="36">
                  <c:v>45659</c:v>
                </c:pt>
                <c:pt idx="37">
                  <c:v>45659</c:v>
                </c:pt>
                <c:pt idx="38">
                  <c:v>45659</c:v>
                </c:pt>
                <c:pt idx="39">
                  <c:v>45659</c:v>
                </c:pt>
                <c:pt idx="40">
                  <c:v>45659</c:v>
                </c:pt>
                <c:pt idx="41">
                  <c:v>45659</c:v>
                </c:pt>
                <c:pt idx="42">
                  <c:v>45659</c:v>
                </c:pt>
                <c:pt idx="43">
                  <c:v>45659</c:v>
                </c:pt>
                <c:pt idx="44">
                  <c:v>45659</c:v>
                </c:pt>
                <c:pt idx="45">
                  <c:v>45659</c:v>
                </c:pt>
                <c:pt idx="46">
                  <c:v>45659</c:v>
                </c:pt>
                <c:pt idx="47">
                  <c:v>45659</c:v>
                </c:pt>
                <c:pt idx="48">
                  <c:v>45660</c:v>
                </c:pt>
                <c:pt idx="49">
                  <c:v>45660</c:v>
                </c:pt>
                <c:pt idx="50">
                  <c:v>45660</c:v>
                </c:pt>
                <c:pt idx="51">
                  <c:v>45660</c:v>
                </c:pt>
                <c:pt idx="52">
                  <c:v>45660</c:v>
                </c:pt>
                <c:pt idx="53">
                  <c:v>45660</c:v>
                </c:pt>
                <c:pt idx="54">
                  <c:v>45660</c:v>
                </c:pt>
                <c:pt idx="55">
                  <c:v>45660</c:v>
                </c:pt>
                <c:pt idx="56">
                  <c:v>45660</c:v>
                </c:pt>
                <c:pt idx="57">
                  <c:v>45660</c:v>
                </c:pt>
                <c:pt idx="58">
                  <c:v>45660</c:v>
                </c:pt>
                <c:pt idx="59">
                  <c:v>45660</c:v>
                </c:pt>
                <c:pt idx="60">
                  <c:v>45660</c:v>
                </c:pt>
                <c:pt idx="61">
                  <c:v>45660</c:v>
                </c:pt>
                <c:pt idx="62">
                  <c:v>45660</c:v>
                </c:pt>
                <c:pt idx="63">
                  <c:v>45660</c:v>
                </c:pt>
                <c:pt idx="64">
                  <c:v>45660</c:v>
                </c:pt>
                <c:pt idx="65">
                  <c:v>45660</c:v>
                </c:pt>
                <c:pt idx="66">
                  <c:v>45660</c:v>
                </c:pt>
                <c:pt idx="67">
                  <c:v>45660</c:v>
                </c:pt>
                <c:pt idx="68">
                  <c:v>45660</c:v>
                </c:pt>
                <c:pt idx="69">
                  <c:v>45660</c:v>
                </c:pt>
                <c:pt idx="70">
                  <c:v>45660</c:v>
                </c:pt>
                <c:pt idx="71">
                  <c:v>45660</c:v>
                </c:pt>
                <c:pt idx="72">
                  <c:v>45661</c:v>
                </c:pt>
                <c:pt idx="73">
                  <c:v>45661</c:v>
                </c:pt>
                <c:pt idx="74">
                  <c:v>45661</c:v>
                </c:pt>
                <c:pt idx="75">
                  <c:v>45661</c:v>
                </c:pt>
                <c:pt idx="76">
                  <c:v>45661</c:v>
                </c:pt>
                <c:pt idx="77">
                  <c:v>45661</c:v>
                </c:pt>
                <c:pt idx="78">
                  <c:v>45661</c:v>
                </c:pt>
                <c:pt idx="79">
                  <c:v>45661</c:v>
                </c:pt>
                <c:pt idx="80">
                  <c:v>45661</c:v>
                </c:pt>
                <c:pt idx="81">
                  <c:v>45661</c:v>
                </c:pt>
                <c:pt idx="82">
                  <c:v>45661</c:v>
                </c:pt>
                <c:pt idx="83">
                  <c:v>45661</c:v>
                </c:pt>
                <c:pt idx="84">
                  <c:v>45661</c:v>
                </c:pt>
                <c:pt idx="85">
                  <c:v>45661</c:v>
                </c:pt>
                <c:pt idx="86">
                  <c:v>45661</c:v>
                </c:pt>
                <c:pt idx="87">
                  <c:v>45661</c:v>
                </c:pt>
                <c:pt idx="88">
                  <c:v>45661</c:v>
                </c:pt>
                <c:pt idx="89">
                  <c:v>45661</c:v>
                </c:pt>
                <c:pt idx="90">
                  <c:v>45661</c:v>
                </c:pt>
                <c:pt idx="91">
                  <c:v>45661</c:v>
                </c:pt>
                <c:pt idx="92">
                  <c:v>45661</c:v>
                </c:pt>
                <c:pt idx="93">
                  <c:v>45661</c:v>
                </c:pt>
                <c:pt idx="94">
                  <c:v>45661</c:v>
                </c:pt>
                <c:pt idx="95">
                  <c:v>45661</c:v>
                </c:pt>
                <c:pt idx="96">
                  <c:v>45662</c:v>
                </c:pt>
                <c:pt idx="97">
                  <c:v>45662</c:v>
                </c:pt>
                <c:pt idx="98">
                  <c:v>45662</c:v>
                </c:pt>
                <c:pt idx="99">
                  <c:v>45662</c:v>
                </c:pt>
                <c:pt idx="100">
                  <c:v>45662</c:v>
                </c:pt>
                <c:pt idx="101">
                  <c:v>45662</c:v>
                </c:pt>
                <c:pt idx="102">
                  <c:v>45662</c:v>
                </c:pt>
                <c:pt idx="103">
                  <c:v>45662</c:v>
                </c:pt>
                <c:pt idx="104">
                  <c:v>45662</c:v>
                </c:pt>
                <c:pt idx="105">
                  <c:v>45662</c:v>
                </c:pt>
                <c:pt idx="106">
                  <c:v>45662</c:v>
                </c:pt>
                <c:pt idx="107">
                  <c:v>45662</c:v>
                </c:pt>
                <c:pt idx="108">
                  <c:v>45662</c:v>
                </c:pt>
                <c:pt idx="109">
                  <c:v>45662</c:v>
                </c:pt>
                <c:pt idx="110">
                  <c:v>45662</c:v>
                </c:pt>
                <c:pt idx="111">
                  <c:v>45662</c:v>
                </c:pt>
                <c:pt idx="112">
                  <c:v>45662</c:v>
                </c:pt>
                <c:pt idx="113">
                  <c:v>45662</c:v>
                </c:pt>
                <c:pt idx="114">
                  <c:v>45662</c:v>
                </c:pt>
                <c:pt idx="115">
                  <c:v>45662</c:v>
                </c:pt>
                <c:pt idx="116">
                  <c:v>45662</c:v>
                </c:pt>
                <c:pt idx="117">
                  <c:v>45662</c:v>
                </c:pt>
                <c:pt idx="118">
                  <c:v>45662</c:v>
                </c:pt>
                <c:pt idx="119">
                  <c:v>45662</c:v>
                </c:pt>
                <c:pt idx="120">
                  <c:v>45663</c:v>
                </c:pt>
                <c:pt idx="121">
                  <c:v>45663</c:v>
                </c:pt>
                <c:pt idx="122">
                  <c:v>45663</c:v>
                </c:pt>
                <c:pt idx="123">
                  <c:v>45663</c:v>
                </c:pt>
                <c:pt idx="124">
                  <c:v>45663</c:v>
                </c:pt>
                <c:pt idx="125">
                  <c:v>45663</c:v>
                </c:pt>
                <c:pt idx="126">
                  <c:v>45663</c:v>
                </c:pt>
                <c:pt idx="127">
                  <c:v>45663</c:v>
                </c:pt>
                <c:pt idx="128">
                  <c:v>45663</c:v>
                </c:pt>
                <c:pt idx="129">
                  <c:v>45663</c:v>
                </c:pt>
                <c:pt idx="130">
                  <c:v>45663</c:v>
                </c:pt>
                <c:pt idx="131">
                  <c:v>45663</c:v>
                </c:pt>
                <c:pt idx="132">
                  <c:v>45663</c:v>
                </c:pt>
                <c:pt idx="133">
                  <c:v>45663</c:v>
                </c:pt>
                <c:pt idx="134">
                  <c:v>45663</c:v>
                </c:pt>
                <c:pt idx="135">
                  <c:v>45663</c:v>
                </c:pt>
                <c:pt idx="136">
                  <c:v>45663</c:v>
                </c:pt>
                <c:pt idx="137">
                  <c:v>45663</c:v>
                </c:pt>
                <c:pt idx="138">
                  <c:v>45663</c:v>
                </c:pt>
                <c:pt idx="139">
                  <c:v>45663</c:v>
                </c:pt>
                <c:pt idx="140">
                  <c:v>45663</c:v>
                </c:pt>
                <c:pt idx="141">
                  <c:v>45663</c:v>
                </c:pt>
                <c:pt idx="142">
                  <c:v>45663</c:v>
                </c:pt>
                <c:pt idx="143">
                  <c:v>45663</c:v>
                </c:pt>
                <c:pt idx="144">
                  <c:v>45664</c:v>
                </c:pt>
                <c:pt idx="145">
                  <c:v>45664</c:v>
                </c:pt>
                <c:pt idx="146">
                  <c:v>45664</c:v>
                </c:pt>
                <c:pt idx="147">
                  <c:v>45664</c:v>
                </c:pt>
                <c:pt idx="148">
                  <c:v>45664</c:v>
                </c:pt>
                <c:pt idx="149">
                  <c:v>45664</c:v>
                </c:pt>
                <c:pt idx="150">
                  <c:v>45664</c:v>
                </c:pt>
                <c:pt idx="151">
                  <c:v>45664</c:v>
                </c:pt>
                <c:pt idx="152">
                  <c:v>45664</c:v>
                </c:pt>
                <c:pt idx="153">
                  <c:v>45664</c:v>
                </c:pt>
                <c:pt idx="154">
                  <c:v>45664</c:v>
                </c:pt>
                <c:pt idx="155">
                  <c:v>45664</c:v>
                </c:pt>
                <c:pt idx="156">
                  <c:v>45664</c:v>
                </c:pt>
                <c:pt idx="157">
                  <c:v>45664</c:v>
                </c:pt>
                <c:pt idx="158">
                  <c:v>45664</c:v>
                </c:pt>
                <c:pt idx="159">
                  <c:v>45664</c:v>
                </c:pt>
                <c:pt idx="160">
                  <c:v>45664</c:v>
                </c:pt>
                <c:pt idx="161">
                  <c:v>45664</c:v>
                </c:pt>
                <c:pt idx="162">
                  <c:v>45664</c:v>
                </c:pt>
                <c:pt idx="163">
                  <c:v>45664</c:v>
                </c:pt>
                <c:pt idx="164">
                  <c:v>45664</c:v>
                </c:pt>
                <c:pt idx="165">
                  <c:v>45664</c:v>
                </c:pt>
                <c:pt idx="166">
                  <c:v>45664</c:v>
                </c:pt>
                <c:pt idx="167">
                  <c:v>45664</c:v>
                </c:pt>
                <c:pt idx="168">
                  <c:v>45665</c:v>
                </c:pt>
                <c:pt idx="169">
                  <c:v>45665</c:v>
                </c:pt>
                <c:pt idx="170">
                  <c:v>45665</c:v>
                </c:pt>
                <c:pt idx="171">
                  <c:v>45665</c:v>
                </c:pt>
                <c:pt idx="172">
                  <c:v>45665</c:v>
                </c:pt>
                <c:pt idx="173">
                  <c:v>45665</c:v>
                </c:pt>
                <c:pt idx="174">
                  <c:v>45665</c:v>
                </c:pt>
                <c:pt idx="175">
                  <c:v>45665</c:v>
                </c:pt>
                <c:pt idx="176">
                  <c:v>45665</c:v>
                </c:pt>
                <c:pt idx="177">
                  <c:v>45665</c:v>
                </c:pt>
                <c:pt idx="178">
                  <c:v>45665</c:v>
                </c:pt>
                <c:pt idx="179">
                  <c:v>45665</c:v>
                </c:pt>
                <c:pt idx="180">
                  <c:v>45665</c:v>
                </c:pt>
                <c:pt idx="181">
                  <c:v>45665</c:v>
                </c:pt>
                <c:pt idx="182">
                  <c:v>45665</c:v>
                </c:pt>
                <c:pt idx="183">
                  <c:v>45665</c:v>
                </c:pt>
                <c:pt idx="184">
                  <c:v>45665</c:v>
                </c:pt>
                <c:pt idx="185">
                  <c:v>45665</c:v>
                </c:pt>
                <c:pt idx="186">
                  <c:v>45665</c:v>
                </c:pt>
                <c:pt idx="187">
                  <c:v>45665</c:v>
                </c:pt>
                <c:pt idx="188">
                  <c:v>45665</c:v>
                </c:pt>
                <c:pt idx="189">
                  <c:v>45665</c:v>
                </c:pt>
                <c:pt idx="190">
                  <c:v>45665</c:v>
                </c:pt>
                <c:pt idx="191">
                  <c:v>45665</c:v>
                </c:pt>
                <c:pt idx="192">
                  <c:v>45666</c:v>
                </c:pt>
                <c:pt idx="193">
                  <c:v>45666</c:v>
                </c:pt>
                <c:pt idx="194">
                  <c:v>45666</c:v>
                </c:pt>
                <c:pt idx="195">
                  <c:v>45666</c:v>
                </c:pt>
                <c:pt idx="196">
                  <c:v>45666</c:v>
                </c:pt>
                <c:pt idx="197">
                  <c:v>45666</c:v>
                </c:pt>
                <c:pt idx="198">
                  <c:v>45666</c:v>
                </c:pt>
                <c:pt idx="199">
                  <c:v>45666</c:v>
                </c:pt>
                <c:pt idx="200">
                  <c:v>45666</c:v>
                </c:pt>
                <c:pt idx="201">
                  <c:v>45666</c:v>
                </c:pt>
                <c:pt idx="202">
                  <c:v>45666</c:v>
                </c:pt>
                <c:pt idx="203">
                  <c:v>45666</c:v>
                </c:pt>
                <c:pt idx="204">
                  <c:v>45666</c:v>
                </c:pt>
                <c:pt idx="205">
                  <c:v>45666</c:v>
                </c:pt>
                <c:pt idx="206">
                  <c:v>45666</c:v>
                </c:pt>
                <c:pt idx="207">
                  <c:v>45666</c:v>
                </c:pt>
                <c:pt idx="208">
                  <c:v>45666</c:v>
                </c:pt>
                <c:pt idx="209">
                  <c:v>45666</c:v>
                </c:pt>
                <c:pt idx="210">
                  <c:v>45666</c:v>
                </c:pt>
                <c:pt idx="211">
                  <c:v>45666</c:v>
                </c:pt>
                <c:pt idx="212">
                  <c:v>45666</c:v>
                </c:pt>
                <c:pt idx="213">
                  <c:v>45666</c:v>
                </c:pt>
                <c:pt idx="214">
                  <c:v>45666</c:v>
                </c:pt>
                <c:pt idx="215">
                  <c:v>45666</c:v>
                </c:pt>
                <c:pt idx="216">
                  <c:v>45667</c:v>
                </c:pt>
                <c:pt idx="217">
                  <c:v>45667</c:v>
                </c:pt>
                <c:pt idx="218">
                  <c:v>45667</c:v>
                </c:pt>
                <c:pt idx="219">
                  <c:v>45667</c:v>
                </c:pt>
                <c:pt idx="220">
                  <c:v>45667</c:v>
                </c:pt>
                <c:pt idx="221">
                  <c:v>45667</c:v>
                </c:pt>
                <c:pt idx="222">
                  <c:v>45667</c:v>
                </c:pt>
                <c:pt idx="223">
                  <c:v>45667</c:v>
                </c:pt>
                <c:pt idx="224">
                  <c:v>45667</c:v>
                </c:pt>
                <c:pt idx="225">
                  <c:v>45667</c:v>
                </c:pt>
                <c:pt idx="226">
                  <c:v>45667</c:v>
                </c:pt>
                <c:pt idx="227">
                  <c:v>45667</c:v>
                </c:pt>
                <c:pt idx="228">
                  <c:v>45667</c:v>
                </c:pt>
                <c:pt idx="229">
                  <c:v>45667</c:v>
                </c:pt>
                <c:pt idx="230">
                  <c:v>45667</c:v>
                </c:pt>
                <c:pt idx="231">
                  <c:v>45667</c:v>
                </c:pt>
                <c:pt idx="232">
                  <c:v>45667</c:v>
                </c:pt>
                <c:pt idx="233">
                  <c:v>45667</c:v>
                </c:pt>
                <c:pt idx="234">
                  <c:v>45667</c:v>
                </c:pt>
                <c:pt idx="235">
                  <c:v>45667</c:v>
                </c:pt>
                <c:pt idx="236">
                  <c:v>45667</c:v>
                </c:pt>
                <c:pt idx="237">
                  <c:v>45667</c:v>
                </c:pt>
                <c:pt idx="238">
                  <c:v>45667</c:v>
                </c:pt>
                <c:pt idx="239">
                  <c:v>45667</c:v>
                </c:pt>
                <c:pt idx="240">
                  <c:v>45668</c:v>
                </c:pt>
                <c:pt idx="241">
                  <c:v>45668</c:v>
                </c:pt>
                <c:pt idx="242">
                  <c:v>45668</c:v>
                </c:pt>
                <c:pt idx="243">
                  <c:v>45668</c:v>
                </c:pt>
                <c:pt idx="244">
                  <c:v>45668</c:v>
                </c:pt>
                <c:pt idx="245">
                  <c:v>45668</c:v>
                </c:pt>
                <c:pt idx="246">
                  <c:v>45668</c:v>
                </c:pt>
                <c:pt idx="247">
                  <c:v>45668</c:v>
                </c:pt>
                <c:pt idx="248">
                  <c:v>45668</c:v>
                </c:pt>
                <c:pt idx="249">
                  <c:v>45668</c:v>
                </c:pt>
                <c:pt idx="250">
                  <c:v>45668</c:v>
                </c:pt>
                <c:pt idx="251">
                  <c:v>45668</c:v>
                </c:pt>
                <c:pt idx="252">
                  <c:v>45668</c:v>
                </c:pt>
                <c:pt idx="253">
                  <c:v>45668</c:v>
                </c:pt>
                <c:pt idx="254">
                  <c:v>45668</c:v>
                </c:pt>
                <c:pt idx="255">
                  <c:v>45668</c:v>
                </c:pt>
                <c:pt idx="256">
                  <c:v>45668</c:v>
                </c:pt>
                <c:pt idx="257">
                  <c:v>45668</c:v>
                </c:pt>
                <c:pt idx="258">
                  <c:v>45668</c:v>
                </c:pt>
                <c:pt idx="259">
                  <c:v>45668</c:v>
                </c:pt>
                <c:pt idx="260">
                  <c:v>45668</c:v>
                </c:pt>
                <c:pt idx="261">
                  <c:v>45668</c:v>
                </c:pt>
                <c:pt idx="262">
                  <c:v>45668</c:v>
                </c:pt>
                <c:pt idx="263">
                  <c:v>45668</c:v>
                </c:pt>
                <c:pt idx="264">
                  <c:v>45669</c:v>
                </c:pt>
                <c:pt idx="265">
                  <c:v>45669</c:v>
                </c:pt>
                <c:pt idx="266">
                  <c:v>45669</c:v>
                </c:pt>
                <c:pt idx="267">
                  <c:v>45669</c:v>
                </c:pt>
                <c:pt idx="268">
                  <c:v>45669</c:v>
                </c:pt>
                <c:pt idx="269">
                  <c:v>45669</c:v>
                </c:pt>
                <c:pt idx="270">
                  <c:v>45669</c:v>
                </c:pt>
                <c:pt idx="271">
                  <c:v>45669</c:v>
                </c:pt>
                <c:pt idx="272">
                  <c:v>45669</c:v>
                </c:pt>
                <c:pt idx="273">
                  <c:v>45669</c:v>
                </c:pt>
                <c:pt idx="274">
                  <c:v>45669</c:v>
                </c:pt>
                <c:pt idx="275">
                  <c:v>45669</c:v>
                </c:pt>
                <c:pt idx="276">
                  <c:v>45669</c:v>
                </c:pt>
                <c:pt idx="277">
                  <c:v>45669</c:v>
                </c:pt>
                <c:pt idx="278">
                  <c:v>45669</c:v>
                </c:pt>
                <c:pt idx="279">
                  <c:v>45669</c:v>
                </c:pt>
                <c:pt idx="280">
                  <c:v>45669</c:v>
                </c:pt>
                <c:pt idx="281">
                  <c:v>45669</c:v>
                </c:pt>
                <c:pt idx="282">
                  <c:v>45669</c:v>
                </c:pt>
                <c:pt idx="283">
                  <c:v>45669</c:v>
                </c:pt>
                <c:pt idx="284">
                  <c:v>45669</c:v>
                </c:pt>
                <c:pt idx="285">
                  <c:v>45669</c:v>
                </c:pt>
                <c:pt idx="286">
                  <c:v>45669</c:v>
                </c:pt>
                <c:pt idx="287">
                  <c:v>45669</c:v>
                </c:pt>
                <c:pt idx="288">
                  <c:v>45670</c:v>
                </c:pt>
                <c:pt idx="289">
                  <c:v>45670</c:v>
                </c:pt>
                <c:pt idx="290">
                  <c:v>45670</c:v>
                </c:pt>
                <c:pt idx="291">
                  <c:v>45670</c:v>
                </c:pt>
                <c:pt idx="292">
                  <c:v>45670</c:v>
                </c:pt>
                <c:pt idx="293">
                  <c:v>45670</c:v>
                </c:pt>
                <c:pt idx="294">
                  <c:v>45670</c:v>
                </c:pt>
                <c:pt idx="295">
                  <c:v>45670</c:v>
                </c:pt>
                <c:pt idx="296">
                  <c:v>45670</c:v>
                </c:pt>
                <c:pt idx="297">
                  <c:v>45670</c:v>
                </c:pt>
                <c:pt idx="298">
                  <c:v>45670</c:v>
                </c:pt>
                <c:pt idx="299">
                  <c:v>45670</c:v>
                </c:pt>
                <c:pt idx="300">
                  <c:v>45670</c:v>
                </c:pt>
                <c:pt idx="301">
                  <c:v>45670</c:v>
                </c:pt>
                <c:pt idx="302">
                  <c:v>45670</c:v>
                </c:pt>
                <c:pt idx="303">
                  <c:v>45670</c:v>
                </c:pt>
                <c:pt idx="304">
                  <c:v>45670</c:v>
                </c:pt>
                <c:pt idx="305">
                  <c:v>45670</c:v>
                </c:pt>
                <c:pt idx="306">
                  <c:v>45670</c:v>
                </c:pt>
                <c:pt idx="307">
                  <c:v>45670</c:v>
                </c:pt>
                <c:pt idx="308">
                  <c:v>45670</c:v>
                </c:pt>
                <c:pt idx="309">
                  <c:v>45670</c:v>
                </c:pt>
                <c:pt idx="310">
                  <c:v>45670</c:v>
                </c:pt>
                <c:pt idx="311">
                  <c:v>45670</c:v>
                </c:pt>
                <c:pt idx="312">
                  <c:v>45671</c:v>
                </c:pt>
                <c:pt idx="313">
                  <c:v>45671</c:v>
                </c:pt>
                <c:pt idx="314">
                  <c:v>45671</c:v>
                </c:pt>
                <c:pt idx="315">
                  <c:v>45671</c:v>
                </c:pt>
                <c:pt idx="316">
                  <c:v>45671</c:v>
                </c:pt>
                <c:pt idx="317">
                  <c:v>45671</c:v>
                </c:pt>
                <c:pt idx="318">
                  <c:v>45671</c:v>
                </c:pt>
                <c:pt idx="319">
                  <c:v>45671</c:v>
                </c:pt>
                <c:pt idx="320">
                  <c:v>45671</c:v>
                </c:pt>
                <c:pt idx="321">
                  <c:v>45671</c:v>
                </c:pt>
                <c:pt idx="322">
                  <c:v>45671</c:v>
                </c:pt>
                <c:pt idx="323">
                  <c:v>45671</c:v>
                </c:pt>
                <c:pt idx="324">
                  <c:v>45671</c:v>
                </c:pt>
                <c:pt idx="325">
                  <c:v>45671</c:v>
                </c:pt>
                <c:pt idx="326">
                  <c:v>45671</c:v>
                </c:pt>
                <c:pt idx="327">
                  <c:v>45671</c:v>
                </c:pt>
                <c:pt idx="328">
                  <c:v>45671</c:v>
                </c:pt>
                <c:pt idx="329">
                  <c:v>45671</c:v>
                </c:pt>
                <c:pt idx="330">
                  <c:v>45671</c:v>
                </c:pt>
                <c:pt idx="331">
                  <c:v>45671</c:v>
                </c:pt>
                <c:pt idx="332">
                  <c:v>45671</c:v>
                </c:pt>
                <c:pt idx="333">
                  <c:v>45671</c:v>
                </c:pt>
                <c:pt idx="334">
                  <c:v>45671</c:v>
                </c:pt>
                <c:pt idx="335">
                  <c:v>45671</c:v>
                </c:pt>
                <c:pt idx="336">
                  <c:v>45672</c:v>
                </c:pt>
                <c:pt idx="337">
                  <c:v>45672</c:v>
                </c:pt>
                <c:pt idx="338">
                  <c:v>45672</c:v>
                </c:pt>
                <c:pt idx="339">
                  <c:v>45672</c:v>
                </c:pt>
                <c:pt idx="340">
                  <c:v>45672</c:v>
                </c:pt>
                <c:pt idx="341">
                  <c:v>45672</c:v>
                </c:pt>
                <c:pt idx="342">
                  <c:v>45672</c:v>
                </c:pt>
                <c:pt idx="343">
                  <c:v>45672</c:v>
                </c:pt>
                <c:pt idx="344">
                  <c:v>45672</c:v>
                </c:pt>
                <c:pt idx="345">
                  <c:v>45672</c:v>
                </c:pt>
                <c:pt idx="346">
                  <c:v>45672</c:v>
                </c:pt>
                <c:pt idx="347">
                  <c:v>45672</c:v>
                </c:pt>
                <c:pt idx="348">
                  <c:v>45672</c:v>
                </c:pt>
                <c:pt idx="349">
                  <c:v>45672</c:v>
                </c:pt>
                <c:pt idx="350">
                  <c:v>45672</c:v>
                </c:pt>
                <c:pt idx="351">
                  <c:v>45672</c:v>
                </c:pt>
                <c:pt idx="352">
                  <c:v>45672</c:v>
                </c:pt>
                <c:pt idx="353">
                  <c:v>45672</c:v>
                </c:pt>
                <c:pt idx="354">
                  <c:v>45672</c:v>
                </c:pt>
                <c:pt idx="355">
                  <c:v>45672</c:v>
                </c:pt>
                <c:pt idx="356">
                  <c:v>45672</c:v>
                </c:pt>
                <c:pt idx="357">
                  <c:v>45672</c:v>
                </c:pt>
                <c:pt idx="358">
                  <c:v>45672</c:v>
                </c:pt>
                <c:pt idx="359">
                  <c:v>45672</c:v>
                </c:pt>
                <c:pt idx="360">
                  <c:v>45673</c:v>
                </c:pt>
                <c:pt idx="361">
                  <c:v>45673</c:v>
                </c:pt>
                <c:pt idx="362">
                  <c:v>45673</c:v>
                </c:pt>
                <c:pt idx="363">
                  <c:v>45673</c:v>
                </c:pt>
                <c:pt idx="364">
                  <c:v>45673</c:v>
                </c:pt>
                <c:pt idx="365">
                  <c:v>45673</c:v>
                </c:pt>
                <c:pt idx="366">
                  <c:v>45673</c:v>
                </c:pt>
                <c:pt idx="367">
                  <c:v>45673</c:v>
                </c:pt>
                <c:pt idx="368">
                  <c:v>45673</c:v>
                </c:pt>
                <c:pt idx="369">
                  <c:v>45673</c:v>
                </c:pt>
                <c:pt idx="370">
                  <c:v>45673</c:v>
                </c:pt>
                <c:pt idx="371">
                  <c:v>45673</c:v>
                </c:pt>
                <c:pt idx="372">
                  <c:v>45673</c:v>
                </c:pt>
                <c:pt idx="373">
                  <c:v>45673</c:v>
                </c:pt>
                <c:pt idx="374">
                  <c:v>45673</c:v>
                </c:pt>
                <c:pt idx="375">
                  <c:v>45673</c:v>
                </c:pt>
                <c:pt idx="376">
                  <c:v>45673</c:v>
                </c:pt>
                <c:pt idx="377">
                  <c:v>45673</c:v>
                </c:pt>
                <c:pt idx="378">
                  <c:v>45673</c:v>
                </c:pt>
                <c:pt idx="379">
                  <c:v>45673</c:v>
                </c:pt>
                <c:pt idx="380">
                  <c:v>45673</c:v>
                </c:pt>
                <c:pt idx="381">
                  <c:v>45673</c:v>
                </c:pt>
                <c:pt idx="382">
                  <c:v>45673</c:v>
                </c:pt>
                <c:pt idx="383">
                  <c:v>45673</c:v>
                </c:pt>
                <c:pt idx="384">
                  <c:v>45674</c:v>
                </c:pt>
                <c:pt idx="385">
                  <c:v>45674</c:v>
                </c:pt>
                <c:pt idx="386">
                  <c:v>45674</c:v>
                </c:pt>
                <c:pt idx="387">
                  <c:v>45674</c:v>
                </c:pt>
                <c:pt idx="388">
                  <c:v>45674</c:v>
                </c:pt>
                <c:pt idx="389">
                  <c:v>45674</c:v>
                </c:pt>
                <c:pt idx="390">
                  <c:v>45674</c:v>
                </c:pt>
                <c:pt idx="391">
                  <c:v>45674</c:v>
                </c:pt>
                <c:pt idx="392">
                  <c:v>45674</c:v>
                </c:pt>
                <c:pt idx="393">
                  <c:v>45674</c:v>
                </c:pt>
                <c:pt idx="394">
                  <c:v>45674</c:v>
                </c:pt>
                <c:pt idx="395">
                  <c:v>45674</c:v>
                </c:pt>
                <c:pt idx="396">
                  <c:v>45674</c:v>
                </c:pt>
                <c:pt idx="397">
                  <c:v>45674</c:v>
                </c:pt>
                <c:pt idx="398">
                  <c:v>45674</c:v>
                </c:pt>
                <c:pt idx="399">
                  <c:v>45674</c:v>
                </c:pt>
                <c:pt idx="400">
                  <c:v>45674</c:v>
                </c:pt>
                <c:pt idx="401">
                  <c:v>45674</c:v>
                </c:pt>
                <c:pt idx="402">
                  <c:v>45674</c:v>
                </c:pt>
                <c:pt idx="403">
                  <c:v>45674</c:v>
                </c:pt>
                <c:pt idx="404">
                  <c:v>45674</c:v>
                </c:pt>
                <c:pt idx="405">
                  <c:v>45674</c:v>
                </c:pt>
                <c:pt idx="406">
                  <c:v>45674</c:v>
                </c:pt>
                <c:pt idx="407">
                  <c:v>45674</c:v>
                </c:pt>
                <c:pt idx="408">
                  <c:v>45675</c:v>
                </c:pt>
                <c:pt idx="409">
                  <c:v>45675</c:v>
                </c:pt>
                <c:pt idx="410">
                  <c:v>45675</c:v>
                </c:pt>
                <c:pt idx="411">
                  <c:v>45675</c:v>
                </c:pt>
                <c:pt idx="412">
                  <c:v>45675</c:v>
                </c:pt>
                <c:pt idx="413">
                  <c:v>45675</c:v>
                </c:pt>
                <c:pt idx="414">
                  <c:v>45675</c:v>
                </c:pt>
                <c:pt idx="415">
                  <c:v>45675</c:v>
                </c:pt>
                <c:pt idx="416">
                  <c:v>45675</c:v>
                </c:pt>
                <c:pt idx="417">
                  <c:v>45675</c:v>
                </c:pt>
                <c:pt idx="418">
                  <c:v>45675</c:v>
                </c:pt>
                <c:pt idx="419">
                  <c:v>45675</c:v>
                </c:pt>
                <c:pt idx="420">
                  <c:v>45675</c:v>
                </c:pt>
                <c:pt idx="421">
                  <c:v>45675</c:v>
                </c:pt>
                <c:pt idx="422">
                  <c:v>45675</c:v>
                </c:pt>
                <c:pt idx="423">
                  <c:v>45675</c:v>
                </c:pt>
                <c:pt idx="424">
                  <c:v>45675</c:v>
                </c:pt>
                <c:pt idx="425">
                  <c:v>45675</c:v>
                </c:pt>
                <c:pt idx="426">
                  <c:v>45675</c:v>
                </c:pt>
                <c:pt idx="427">
                  <c:v>45675</c:v>
                </c:pt>
                <c:pt idx="428">
                  <c:v>45675</c:v>
                </c:pt>
                <c:pt idx="429">
                  <c:v>45675</c:v>
                </c:pt>
                <c:pt idx="430">
                  <c:v>45675</c:v>
                </c:pt>
                <c:pt idx="431">
                  <c:v>45675</c:v>
                </c:pt>
                <c:pt idx="432">
                  <c:v>45676</c:v>
                </c:pt>
                <c:pt idx="433">
                  <c:v>45676</c:v>
                </c:pt>
                <c:pt idx="434">
                  <c:v>45676</c:v>
                </c:pt>
                <c:pt idx="435">
                  <c:v>45676</c:v>
                </c:pt>
                <c:pt idx="436">
                  <c:v>45676</c:v>
                </c:pt>
                <c:pt idx="437">
                  <c:v>45676</c:v>
                </c:pt>
                <c:pt idx="438">
                  <c:v>45676</c:v>
                </c:pt>
                <c:pt idx="439">
                  <c:v>45676</c:v>
                </c:pt>
                <c:pt idx="440">
                  <c:v>45676</c:v>
                </c:pt>
                <c:pt idx="441">
                  <c:v>45676</c:v>
                </c:pt>
                <c:pt idx="442">
                  <c:v>45676</c:v>
                </c:pt>
                <c:pt idx="443">
                  <c:v>45676</c:v>
                </c:pt>
                <c:pt idx="444">
                  <c:v>45676</c:v>
                </c:pt>
                <c:pt idx="445">
                  <c:v>45676</c:v>
                </c:pt>
                <c:pt idx="446">
                  <c:v>45676</c:v>
                </c:pt>
                <c:pt idx="447">
                  <c:v>45676</c:v>
                </c:pt>
                <c:pt idx="448">
                  <c:v>45676</c:v>
                </c:pt>
                <c:pt idx="449">
                  <c:v>45676</c:v>
                </c:pt>
                <c:pt idx="450">
                  <c:v>45676</c:v>
                </c:pt>
                <c:pt idx="451">
                  <c:v>45676</c:v>
                </c:pt>
                <c:pt idx="452">
                  <c:v>45676</c:v>
                </c:pt>
                <c:pt idx="453">
                  <c:v>45676</c:v>
                </c:pt>
                <c:pt idx="454">
                  <c:v>45676</c:v>
                </c:pt>
                <c:pt idx="455">
                  <c:v>45676</c:v>
                </c:pt>
                <c:pt idx="456">
                  <c:v>45677</c:v>
                </c:pt>
                <c:pt idx="457">
                  <c:v>45677</c:v>
                </c:pt>
                <c:pt idx="458">
                  <c:v>45677</c:v>
                </c:pt>
                <c:pt idx="459">
                  <c:v>45677</c:v>
                </c:pt>
                <c:pt idx="460">
                  <c:v>45677</c:v>
                </c:pt>
                <c:pt idx="461">
                  <c:v>45677</c:v>
                </c:pt>
                <c:pt idx="462">
                  <c:v>45677</c:v>
                </c:pt>
                <c:pt idx="463">
                  <c:v>45677</c:v>
                </c:pt>
                <c:pt idx="464">
                  <c:v>45677</c:v>
                </c:pt>
                <c:pt idx="465">
                  <c:v>45677</c:v>
                </c:pt>
                <c:pt idx="466">
                  <c:v>45677</c:v>
                </c:pt>
                <c:pt idx="467">
                  <c:v>45677</c:v>
                </c:pt>
                <c:pt idx="468">
                  <c:v>45677</c:v>
                </c:pt>
                <c:pt idx="469">
                  <c:v>45677</c:v>
                </c:pt>
                <c:pt idx="470">
                  <c:v>45677</c:v>
                </c:pt>
                <c:pt idx="471">
                  <c:v>45677</c:v>
                </c:pt>
                <c:pt idx="472">
                  <c:v>45677</c:v>
                </c:pt>
                <c:pt idx="473">
                  <c:v>45677</c:v>
                </c:pt>
                <c:pt idx="474">
                  <c:v>45677</c:v>
                </c:pt>
                <c:pt idx="475">
                  <c:v>45677</c:v>
                </c:pt>
                <c:pt idx="476">
                  <c:v>45677</c:v>
                </c:pt>
                <c:pt idx="477">
                  <c:v>45677</c:v>
                </c:pt>
                <c:pt idx="478">
                  <c:v>45677</c:v>
                </c:pt>
                <c:pt idx="479">
                  <c:v>45677</c:v>
                </c:pt>
                <c:pt idx="480">
                  <c:v>45678</c:v>
                </c:pt>
                <c:pt idx="481">
                  <c:v>45678</c:v>
                </c:pt>
                <c:pt idx="482">
                  <c:v>45678</c:v>
                </c:pt>
                <c:pt idx="483">
                  <c:v>45678</c:v>
                </c:pt>
                <c:pt idx="484">
                  <c:v>45678</c:v>
                </c:pt>
                <c:pt idx="485">
                  <c:v>45678</c:v>
                </c:pt>
                <c:pt idx="486">
                  <c:v>45678</c:v>
                </c:pt>
                <c:pt idx="487">
                  <c:v>45678</c:v>
                </c:pt>
                <c:pt idx="488">
                  <c:v>45678</c:v>
                </c:pt>
                <c:pt idx="489">
                  <c:v>45678</c:v>
                </c:pt>
                <c:pt idx="490">
                  <c:v>45678</c:v>
                </c:pt>
                <c:pt idx="491">
                  <c:v>45678</c:v>
                </c:pt>
                <c:pt idx="492">
                  <c:v>45678</c:v>
                </c:pt>
                <c:pt idx="493">
                  <c:v>45678</c:v>
                </c:pt>
                <c:pt idx="494">
                  <c:v>45678</c:v>
                </c:pt>
                <c:pt idx="495">
                  <c:v>45678</c:v>
                </c:pt>
                <c:pt idx="496">
                  <c:v>45678</c:v>
                </c:pt>
                <c:pt idx="497">
                  <c:v>45678</c:v>
                </c:pt>
                <c:pt idx="498">
                  <c:v>45678</c:v>
                </c:pt>
                <c:pt idx="499">
                  <c:v>45678</c:v>
                </c:pt>
                <c:pt idx="500">
                  <c:v>45678</c:v>
                </c:pt>
                <c:pt idx="501">
                  <c:v>45678</c:v>
                </c:pt>
                <c:pt idx="502">
                  <c:v>45678</c:v>
                </c:pt>
                <c:pt idx="503">
                  <c:v>45678</c:v>
                </c:pt>
                <c:pt idx="504">
                  <c:v>45679</c:v>
                </c:pt>
                <c:pt idx="505">
                  <c:v>45679</c:v>
                </c:pt>
                <c:pt idx="506">
                  <c:v>45679</c:v>
                </c:pt>
                <c:pt idx="507">
                  <c:v>45679</c:v>
                </c:pt>
                <c:pt idx="508">
                  <c:v>45679</c:v>
                </c:pt>
                <c:pt idx="509">
                  <c:v>45679</c:v>
                </c:pt>
                <c:pt idx="510">
                  <c:v>45679</c:v>
                </c:pt>
                <c:pt idx="511">
                  <c:v>45679</c:v>
                </c:pt>
                <c:pt idx="512">
                  <c:v>45679</c:v>
                </c:pt>
                <c:pt idx="513">
                  <c:v>45679</c:v>
                </c:pt>
                <c:pt idx="514">
                  <c:v>45679</c:v>
                </c:pt>
                <c:pt idx="515">
                  <c:v>45679</c:v>
                </c:pt>
                <c:pt idx="516">
                  <c:v>45679</c:v>
                </c:pt>
                <c:pt idx="517">
                  <c:v>45679</c:v>
                </c:pt>
                <c:pt idx="518">
                  <c:v>45679</c:v>
                </c:pt>
                <c:pt idx="519">
                  <c:v>45679</c:v>
                </c:pt>
                <c:pt idx="520">
                  <c:v>45679</c:v>
                </c:pt>
                <c:pt idx="521">
                  <c:v>45679</c:v>
                </c:pt>
                <c:pt idx="522">
                  <c:v>45679</c:v>
                </c:pt>
                <c:pt idx="523">
                  <c:v>45679</c:v>
                </c:pt>
                <c:pt idx="524">
                  <c:v>45679</c:v>
                </c:pt>
                <c:pt idx="525">
                  <c:v>45679</c:v>
                </c:pt>
                <c:pt idx="526">
                  <c:v>45679</c:v>
                </c:pt>
                <c:pt idx="527">
                  <c:v>45679</c:v>
                </c:pt>
                <c:pt idx="528">
                  <c:v>45680</c:v>
                </c:pt>
                <c:pt idx="529">
                  <c:v>45680</c:v>
                </c:pt>
                <c:pt idx="530">
                  <c:v>45680</c:v>
                </c:pt>
                <c:pt idx="531">
                  <c:v>45680</c:v>
                </c:pt>
                <c:pt idx="532">
                  <c:v>45680</c:v>
                </c:pt>
                <c:pt idx="533">
                  <c:v>45680</c:v>
                </c:pt>
                <c:pt idx="534">
                  <c:v>45680</c:v>
                </c:pt>
                <c:pt idx="535">
                  <c:v>45680</c:v>
                </c:pt>
                <c:pt idx="536">
                  <c:v>45680</c:v>
                </c:pt>
                <c:pt idx="537">
                  <c:v>45680</c:v>
                </c:pt>
                <c:pt idx="538">
                  <c:v>45680</c:v>
                </c:pt>
                <c:pt idx="539">
                  <c:v>45680</c:v>
                </c:pt>
                <c:pt idx="540">
                  <c:v>45680</c:v>
                </c:pt>
                <c:pt idx="541">
                  <c:v>45680</c:v>
                </c:pt>
                <c:pt idx="542">
                  <c:v>45680</c:v>
                </c:pt>
                <c:pt idx="543">
                  <c:v>45680</c:v>
                </c:pt>
                <c:pt idx="544">
                  <c:v>45680</c:v>
                </c:pt>
                <c:pt idx="545">
                  <c:v>45680</c:v>
                </c:pt>
                <c:pt idx="546">
                  <c:v>45680</c:v>
                </c:pt>
                <c:pt idx="547">
                  <c:v>45680</c:v>
                </c:pt>
                <c:pt idx="548">
                  <c:v>45680</c:v>
                </c:pt>
                <c:pt idx="549">
                  <c:v>45680</c:v>
                </c:pt>
                <c:pt idx="550">
                  <c:v>45680</c:v>
                </c:pt>
                <c:pt idx="551">
                  <c:v>45680</c:v>
                </c:pt>
                <c:pt idx="552">
                  <c:v>45681</c:v>
                </c:pt>
                <c:pt idx="553">
                  <c:v>45681</c:v>
                </c:pt>
                <c:pt idx="554">
                  <c:v>45681</c:v>
                </c:pt>
                <c:pt idx="555">
                  <c:v>45681</c:v>
                </c:pt>
                <c:pt idx="556">
                  <c:v>45681</c:v>
                </c:pt>
                <c:pt idx="557">
                  <c:v>45681</c:v>
                </c:pt>
                <c:pt idx="558">
                  <c:v>45681</c:v>
                </c:pt>
                <c:pt idx="559">
                  <c:v>45681</c:v>
                </c:pt>
                <c:pt idx="560">
                  <c:v>45681</c:v>
                </c:pt>
                <c:pt idx="561">
                  <c:v>45681</c:v>
                </c:pt>
                <c:pt idx="562">
                  <c:v>45681</c:v>
                </c:pt>
                <c:pt idx="563">
                  <c:v>45681</c:v>
                </c:pt>
                <c:pt idx="564">
                  <c:v>45681</c:v>
                </c:pt>
                <c:pt idx="565">
                  <c:v>45681</c:v>
                </c:pt>
                <c:pt idx="566">
                  <c:v>45681</c:v>
                </c:pt>
                <c:pt idx="567">
                  <c:v>45681</c:v>
                </c:pt>
                <c:pt idx="568">
                  <c:v>45681</c:v>
                </c:pt>
                <c:pt idx="569">
                  <c:v>45681</c:v>
                </c:pt>
                <c:pt idx="570">
                  <c:v>45681</c:v>
                </c:pt>
                <c:pt idx="571">
                  <c:v>45681</c:v>
                </c:pt>
                <c:pt idx="572">
                  <c:v>45681</c:v>
                </c:pt>
                <c:pt idx="573">
                  <c:v>45681</c:v>
                </c:pt>
                <c:pt idx="574">
                  <c:v>45681</c:v>
                </c:pt>
                <c:pt idx="575">
                  <c:v>45681</c:v>
                </c:pt>
                <c:pt idx="576">
                  <c:v>45682</c:v>
                </c:pt>
                <c:pt idx="577">
                  <c:v>45682</c:v>
                </c:pt>
                <c:pt idx="578">
                  <c:v>45682</c:v>
                </c:pt>
                <c:pt idx="579">
                  <c:v>45682</c:v>
                </c:pt>
                <c:pt idx="580">
                  <c:v>45682</c:v>
                </c:pt>
                <c:pt idx="581">
                  <c:v>45682</c:v>
                </c:pt>
                <c:pt idx="582">
                  <c:v>45682</c:v>
                </c:pt>
                <c:pt idx="583">
                  <c:v>45682</c:v>
                </c:pt>
                <c:pt idx="584">
                  <c:v>45682</c:v>
                </c:pt>
                <c:pt idx="585">
                  <c:v>45682</c:v>
                </c:pt>
                <c:pt idx="586">
                  <c:v>45682</c:v>
                </c:pt>
                <c:pt idx="587">
                  <c:v>45682</c:v>
                </c:pt>
                <c:pt idx="588">
                  <c:v>45682</c:v>
                </c:pt>
                <c:pt idx="589">
                  <c:v>45682</c:v>
                </c:pt>
                <c:pt idx="590">
                  <c:v>45682</c:v>
                </c:pt>
                <c:pt idx="591">
                  <c:v>45682</c:v>
                </c:pt>
                <c:pt idx="592">
                  <c:v>45682</c:v>
                </c:pt>
                <c:pt idx="593">
                  <c:v>45682</c:v>
                </c:pt>
                <c:pt idx="594">
                  <c:v>45682</c:v>
                </c:pt>
                <c:pt idx="595">
                  <c:v>45682</c:v>
                </c:pt>
                <c:pt idx="596">
                  <c:v>45682</c:v>
                </c:pt>
                <c:pt idx="597">
                  <c:v>45682</c:v>
                </c:pt>
                <c:pt idx="598">
                  <c:v>45682</c:v>
                </c:pt>
                <c:pt idx="599">
                  <c:v>45682</c:v>
                </c:pt>
                <c:pt idx="600">
                  <c:v>45683</c:v>
                </c:pt>
                <c:pt idx="601">
                  <c:v>45683</c:v>
                </c:pt>
                <c:pt idx="602">
                  <c:v>45683</c:v>
                </c:pt>
                <c:pt idx="603">
                  <c:v>45683</c:v>
                </c:pt>
                <c:pt idx="604">
                  <c:v>45683</c:v>
                </c:pt>
                <c:pt idx="605">
                  <c:v>45683</c:v>
                </c:pt>
                <c:pt idx="606">
                  <c:v>45683</c:v>
                </c:pt>
                <c:pt idx="607">
                  <c:v>45683</c:v>
                </c:pt>
                <c:pt idx="608">
                  <c:v>45683</c:v>
                </c:pt>
                <c:pt idx="609">
                  <c:v>45683</c:v>
                </c:pt>
                <c:pt idx="610">
                  <c:v>45683</c:v>
                </c:pt>
                <c:pt idx="611">
                  <c:v>45683</c:v>
                </c:pt>
                <c:pt idx="612">
                  <c:v>45683</c:v>
                </c:pt>
                <c:pt idx="613">
                  <c:v>45683</c:v>
                </c:pt>
                <c:pt idx="614">
                  <c:v>45683</c:v>
                </c:pt>
                <c:pt idx="615">
                  <c:v>45683</c:v>
                </c:pt>
                <c:pt idx="616">
                  <c:v>45683</c:v>
                </c:pt>
                <c:pt idx="617">
                  <c:v>45683</c:v>
                </c:pt>
                <c:pt idx="618">
                  <c:v>45683</c:v>
                </c:pt>
                <c:pt idx="619">
                  <c:v>45683</c:v>
                </c:pt>
                <c:pt idx="620">
                  <c:v>45683</c:v>
                </c:pt>
                <c:pt idx="621">
                  <c:v>45683</c:v>
                </c:pt>
                <c:pt idx="622">
                  <c:v>45683</c:v>
                </c:pt>
                <c:pt idx="623">
                  <c:v>45683</c:v>
                </c:pt>
                <c:pt idx="624">
                  <c:v>45684</c:v>
                </c:pt>
                <c:pt idx="625">
                  <c:v>45684</c:v>
                </c:pt>
                <c:pt idx="626">
                  <c:v>45684</c:v>
                </c:pt>
                <c:pt idx="627">
                  <c:v>45684</c:v>
                </c:pt>
                <c:pt idx="628">
                  <c:v>45684</c:v>
                </c:pt>
                <c:pt idx="629">
                  <c:v>45684</c:v>
                </c:pt>
                <c:pt idx="630">
                  <c:v>45684</c:v>
                </c:pt>
                <c:pt idx="631">
                  <c:v>45684</c:v>
                </c:pt>
                <c:pt idx="632">
                  <c:v>45684</c:v>
                </c:pt>
                <c:pt idx="633">
                  <c:v>45684</c:v>
                </c:pt>
                <c:pt idx="634">
                  <c:v>45684</c:v>
                </c:pt>
                <c:pt idx="635">
                  <c:v>45684</c:v>
                </c:pt>
                <c:pt idx="636">
                  <c:v>45684</c:v>
                </c:pt>
                <c:pt idx="637">
                  <c:v>45684</c:v>
                </c:pt>
                <c:pt idx="638">
                  <c:v>45684</c:v>
                </c:pt>
                <c:pt idx="639">
                  <c:v>45684</c:v>
                </c:pt>
                <c:pt idx="640">
                  <c:v>45684</c:v>
                </c:pt>
                <c:pt idx="641">
                  <c:v>45684</c:v>
                </c:pt>
                <c:pt idx="642">
                  <c:v>45684</c:v>
                </c:pt>
                <c:pt idx="643">
                  <c:v>45684</c:v>
                </c:pt>
                <c:pt idx="644">
                  <c:v>45684</c:v>
                </c:pt>
                <c:pt idx="645">
                  <c:v>45684</c:v>
                </c:pt>
                <c:pt idx="646">
                  <c:v>45684</c:v>
                </c:pt>
                <c:pt idx="647">
                  <c:v>45684</c:v>
                </c:pt>
                <c:pt idx="648">
                  <c:v>45685</c:v>
                </c:pt>
                <c:pt idx="649">
                  <c:v>45685</c:v>
                </c:pt>
                <c:pt idx="650">
                  <c:v>45685</c:v>
                </c:pt>
                <c:pt idx="651">
                  <c:v>45685</c:v>
                </c:pt>
                <c:pt idx="652">
                  <c:v>45685</c:v>
                </c:pt>
                <c:pt idx="653">
                  <c:v>45685</c:v>
                </c:pt>
                <c:pt idx="654">
                  <c:v>45685</c:v>
                </c:pt>
                <c:pt idx="655">
                  <c:v>45685</c:v>
                </c:pt>
                <c:pt idx="656">
                  <c:v>45685</c:v>
                </c:pt>
                <c:pt idx="657">
                  <c:v>45685</c:v>
                </c:pt>
                <c:pt idx="658">
                  <c:v>45685</c:v>
                </c:pt>
                <c:pt idx="659">
                  <c:v>45685</c:v>
                </c:pt>
                <c:pt idx="660">
                  <c:v>45685</c:v>
                </c:pt>
                <c:pt idx="661">
                  <c:v>45685</c:v>
                </c:pt>
                <c:pt idx="662">
                  <c:v>45685</c:v>
                </c:pt>
                <c:pt idx="663">
                  <c:v>45685</c:v>
                </c:pt>
                <c:pt idx="664">
                  <c:v>45685</c:v>
                </c:pt>
                <c:pt idx="665">
                  <c:v>45685</c:v>
                </c:pt>
                <c:pt idx="666">
                  <c:v>45685</c:v>
                </c:pt>
                <c:pt idx="667">
                  <c:v>45685</c:v>
                </c:pt>
                <c:pt idx="668">
                  <c:v>45685</c:v>
                </c:pt>
                <c:pt idx="669">
                  <c:v>45685</c:v>
                </c:pt>
                <c:pt idx="670">
                  <c:v>45685</c:v>
                </c:pt>
                <c:pt idx="671">
                  <c:v>45685</c:v>
                </c:pt>
                <c:pt idx="672">
                  <c:v>45686</c:v>
                </c:pt>
                <c:pt idx="673">
                  <c:v>45686</c:v>
                </c:pt>
                <c:pt idx="674">
                  <c:v>45686</c:v>
                </c:pt>
                <c:pt idx="675">
                  <c:v>45686</c:v>
                </c:pt>
                <c:pt idx="676">
                  <c:v>45686</c:v>
                </c:pt>
                <c:pt idx="677">
                  <c:v>45686</c:v>
                </c:pt>
                <c:pt idx="678">
                  <c:v>45686</c:v>
                </c:pt>
                <c:pt idx="679">
                  <c:v>45686</c:v>
                </c:pt>
                <c:pt idx="680">
                  <c:v>45686</c:v>
                </c:pt>
                <c:pt idx="681">
                  <c:v>45686</c:v>
                </c:pt>
                <c:pt idx="682">
                  <c:v>45686</c:v>
                </c:pt>
                <c:pt idx="683">
                  <c:v>45686</c:v>
                </c:pt>
                <c:pt idx="684">
                  <c:v>45686</c:v>
                </c:pt>
                <c:pt idx="685">
                  <c:v>45686</c:v>
                </c:pt>
                <c:pt idx="686">
                  <c:v>45686</c:v>
                </c:pt>
                <c:pt idx="687">
                  <c:v>45686</c:v>
                </c:pt>
                <c:pt idx="688">
                  <c:v>45686</c:v>
                </c:pt>
                <c:pt idx="689">
                  <c:v>45686</c:v>
                </c:pt>
                <c:pt idx="690">
                  <c:v>45686</c:v>
                </c:pt>
                <c:pt idx="691">
                  <c:v>45686</c:v>
                </c:pt>
                <c:pt idx="692">
                  <c:v>45686</c:v>
                </c:pt>
                <c:pt idx="693">
                  <c:v>45686</c:v>
                </c:pt>
                <c:pt idx="694">
                  <c:v>45686</c:v>
                </c:pt>
                <c:pt idx="695">
                  <c:v>45686</c:v>
                </c:pt>
              </c:numCache>
            </c:numRef>
          </c:cat>
          <c:val>
            <c:numRef>
              <c:f>'HASIL PASUT'!$Z$2:$Z$697</c:f>
              <c:numCache>
                <c:formatCode>0.00</c:formatCode>
                <c:ptCount val="696"/>
                <c:pt idx="0">
                  <c:v>-138.4308927056444</c:v>
                </c:pt>
                <c:pt idx="1">
                  <c:v>-138.4308927056444</c:v>
                </c:pt>
                <c:pt idx="2">
                  <c:v>-138.4308927056444</c:v>
                </c:pt>
                <c:pt idx="3">
                  <c:v>-138.4308927056444</c:v>
                </c:pt>
                <c:pt idx="4">
                  <c:v>-138.4308927056444</c:v>
                </c:pt>
                <c:pt idx="5">
                  <c:v>-138.4308927056444</c:v>
                </c:pt>
                <c:pt idx="6">
                  <c:v>-138.4308927056444</c:v>
                </c:pt>
                <c:pt idx="7">
                  <c:v>-138.4308927056444</c:v>
                </c:pt>
                <c:pt idx="8">
                  <c:v>-138.4308927056444</c:v>
                </c:pt>
                <c:pt idx="9">
                  <c:v>-138.4308927056444</c:v>
                </c:pt>
                <c:pt idx="10">
                  <c:v>-138.4308927056444</c:v>
                </c:pt>
                <c:pt idx="11">
                  <c:v>-138.4308927056444</c:v>
                </c:pt>
                <c:pt idx="12">
                  <c:v>-138.4308927056444</c:v>
                </c:pt>
                <c:pt idx="13">
                  <c:v>-138.4308927056444</c:v>
                </c:pt>
                <c:pt idx="14">
                  <c:v>-138.4308927056444</c:v>
                </c:pt>
                <c:pt idx="15">
                  <c:v>-138.4308927056444</c:v>
                </c:pt>
                <c:pt idx="16">
                  <c:v>-138.4308927056444</c:v>
                </c:pt>
                <c:pt idx="17">
                  <c:v>-138.4308927056444</c:v>
                </c:pt>
                <c:pt idx="18">
                  <c:v>-138.4308927056444</c:v>
                </c:pt>
                <c:pt idx="19">
                  <c:v>-138.4308927056444</c:v>
                </c:pt>
                <c:pt idx="20">
                  <c:v>-138.4308927056444</c:v>
                </c:pt>
                <c:pt idx="21">
                  <c:v>-138.4308927056444</c:v>
                </c:pt>
                <c:pt idx="22">
                  <c:v>-138.4308927056444</c:v>
                </c:pt>
                <c:pt idx="23">
                  <c:v>-138.4308927056444</c:v>
                </c:pt>
                <c:pt idx="24">
                  <c:v>-138.4308927056444</c:v>
                </c:pt>
                <c:pt idx="25">
                  <c:v>-138.4308927056444</c:v>
                </c:pt>
                <c:pt idx="26">
                  <c:v>-138.4308927056444</c:v>
                </c:pt>
                <c:pt idx="27">
                  <c:v>-138.4308927056444</c:v>
                </c:pt>
                <c:pt idx="28">
                  <c:v>-138.4308927056444</c:v>
                </c:pt>
                <c:pt idx="29">
                  <c:v>-138.4308927056444</c:v>
                </c:pt>
                <c:pt idx="30">
                  <c:v>-138.4308927056444</c:v>
                </c:pt>
                <c:pt idx="31">
                  <c:v>-138.4308927056444</c:v>
                </c:pt>
                <c:pt idx="32">
                  <c:v>-138.4308927056444</c:v>
                </c:pt>
                <c:pt idx="33">
                  <c:v>-138.4308927056444</c:v>
                </c:pt>
                <c:pt idx="34">
                  <c:v>-138.4308927056444</c:v>
                </c:pt>
                <c:pt idx="35">
                  <c:v>-138.4308927056444</c:v>
                </c:pt>
                <c:pt idx="36">
                  <c:v>-138.4308927056444</c:v>
                </c:pt>
                <c:pt idx="37">
                  <c:v>-138.4308927056444</c:v>
                </c:pt>
                <c:pt idx="38">
                  <c:v>-138.4308927056444</c:v>
                </c:pt>
                <c:pt idx="39">
                  <c:v>-138.4308927056444</c:v>
                </c:pt>
                <c:pt idx="40">
                  <c:v>-138.4308927056444</c:v>
                </c:pt>
                <c:pt idx="41">
                  <c:v>-138.4308927056444</c:v>
                </c:pt>
                <c:pt idx="42">
                  <c:v>-138.4308927056444</c:v>
                </c:pt>
                <c:pt idx="43">
                  <c:v>-138.4308927056444</c:v>
                </c:pt>
                <c:pt idx="44">
                  <c:v>-138.4308927056444</c:v>
                </c:pt>
                <c:pt idx="45">
                  <c:v>-138.4308927056444</c:v>
                </c:pt>
                <c:pt idx="46">
                  <c:v>-138.4308927056444</c:v>
                </c:pt>
                <c:pt idx="47">
                  <c:v>-138.4308927056444</c:v>
                </c:pt>
                <c:pt idx="48">
                  <c:v>-138.4308927056444</c:v>
                </c:pt>
                <c:pt idx="49">
                  <c:v>-138.4308927056444</c:v>
                </c:pt>
                <c:pt idx="50">
                  <c:v>-138.4308927056444</c:v>
                </c:pt>
                <c:pt idx="51">
                  <c:v>-138.4308927056444</c:v>
                </c:pt>
                <c:pt idx="52">
                  <c:v>-138.4308927056444</c:v>
                </c:pt>
                <c:pt idx="53">
                  <c:v>-138.4308927056444</c:v>
                </c:pt>
                <c:pt idx="54">
                  <c:v>-138.4308927056444</c:v>
                </c:pt>
                <c:pt idx="55">
                  <c:v>-138.4308927056444</c:v>
                </c:pt>
                <c:pt idx="56">
                  <c:v>-138.4308927056444</c:v>
                </c:pt>
                <c:pt idx="57">
                  <c:v>-138.4308927056444</c:v>
                </c:pt>
                <c:pt idx="58">
                  <c:v>-138.4308927056444</c:v>
                </c:pt>
                <c:pt idx="59">
                  <c:v>-138.4308927056444</c:v>
                </c:pt>
                <c:pt idx="60">
                  <c:v>-138.4308927056444</c:v>
                </c:pt>
                <c:pt idx="61">
                  <c:v>-138.4308927056444</c:v>
                </c:pt>
                <c:pt idx="62">
                  <c:v>-138.4308927056444</c:v>
                </c:pt>
                <c:pt idx="63">
                  <c:v>-138.4308927056444</c:v>
                </c:pt>
                <c:pt idx="64">
                  <c:v>-138.4308927056444</c:v>
                </c:pt>
                <c:pt idx="65">
                  <c:v>-138.4308927056444</c:v>
                </c:pt>
                <c:pt idx="66">
                  <c:v>-138.4308927056444</c:v>
                </c:pt>
                <c:pt idx="67">
                  <c:v>-138.4308927056444</c:v>
                </c:pt>
                <c:pt idx="68">
                  <c:v>-138.4308927056444</c:v>
                </c:pt>
                <c:pt idx="69">
                  <c:v>-138.4308927056444</c:v>
                </c:pt>
                <c:pt idx="70">
                  <c:v>-138.4308927056444</c:v>
                </c:pt>
                <c:pt idx="71">
                  <c:v>-138.4308927056444</c:v>
                </c:pt>
                <c:pt idx="72">
                  <c:v>-138.4308927056444</c:v>
                </c:pt>
                <c:pt idx="73">
                  <c:v>-138.4308927056444</c:v>
                </c:pt>
                <c:pt idx="74">
                  <c:v>-138.4308927056444</c:v>
                </c:pt>
                <c:pt idx="75">
                  <c:v>-138.4308927056444</c:v>
                </c:pt>
                <c:pt idx="76">
                  <c:v>-138.4308927056444</c:v>
                </c:pt>
                <c:pt idx="77">
                  <c:v>-138.4308927056444</c:v>
                </c:pt>
                <c:pt idx="78">
                  <c:v>-138.4308927056444</c:v>
                </c:pt>
                <c:pt idx="79">
                  <c:v>-138.4308927056444</c:v>
                </c:pt>
                <c:pt idx="80">
                  <c:v>-138.4308927056444</c:v>
                </c:pt>
                <c:pt idx="81">
                  <c:v>-138.4308927056444</c:v>
                </c:pt>
                <c:pt idx="82">
                  <c:v>-138.4308927056444</c:v>
                </c:pt>
                <c:pt idx="83">
                  <c:v>-138.4308927056444</c:v>
                </c:pt>
                <c:pt idx="84">
                  <c:v>-138.4308927056444</c:v>
                </c:pt>
                <c:pt idx="85">
                  <c:v>-138.4308927056444</c:v>
                </c:pt>
                <c:pt idx="86">
                  <c:v>-138.4308927056444</c:v>
                </c:pt>
                <c:pt idx="87">
                  <c:v>-138.4308927056444</c:v>
                </c:pt>
                <c:pt idx="88">
                  <c:v>-138.4308927056444</c:v>
                </c:pt>
                <c:pt idx="89">
                  <c:v>-138.4308927056444</c:v>
                </c:pt>
                <c:pt idx="90">
                  <c:v>-138.4308927056444</c:v>
                </c:pt>
                <c:pt idx="91">
                  <c:v>-138.4308927056444</c:v>
                </c:pt>
                <c:pt idx="92">
                  <c:v>-138.4308927056444</c:v>
                </c:pt>
                <c:pt idx="93">
                  <c:v>-138.4308927056444</c:v>
                </c:pt>
                <c:pt idx="94">
                  <c:v>-138.4308927056444</c:v>
                </c:pt>
                <c:pt idx="95">
                  <c:v>-138.4308927056444</c:v>
                </c:pt>
                <c:pt idx="96">
                  <c:v>-138.4308927056444</c:v>
                </c:pt>
                <c:pt idx="97">
                  <c:v>-138.4308927056444</c:v>
                </c:pt>
                <c:pt idx="98">
                  <c:v>-138.4308927056444</c:v>
                </c:pt>
                <c:pt idx="99">
                  <c:v>-138.4308927056444</c:v>
                </c:pt>
                <c:pt idx="100">
                  <c:v>-138.4308927056444</c:v>
                </c:pt>
                <c:pt idx="101">
                  <c:v>-138.4308927056444</c:v>
                </c:pt>
                <c:pt idx="102">
                  <c:v>-138.4308927056444</c:v>
                </c:pt>
                <c:pt idx="103">
                  <c:v>-138.4308927056444</c:v>
                </c:pt>
                <c:pt idx="104">
                  <c:v>-138.4308927056444</c:v>
                </c:pt>
                <c:pt idx="105">
                  <c:v>-138.4308927056444</c:v>
                </c:pt>
                <c:pt idx="106">
                  <c:v>-138.4308927056444</c:v>
                </c:pt>
                <c:pt idx="107">
                  <c:v>-138.4308927056444</c:v>
                </c:pt>
                <c:pt idx="108">
                  <c:v>-138.4308927056444</c:v>
                </c:pt>
                <c:pt idx="109">
                  <c:v>-138.4308927056444</c:v>
                </c:pt>
                <c:pt idx="110">
                  <c:v>-138.4308927056444</c:v>
                </c:pt>
                <c:pt idx="111">
                  <c:v>-138.4308927056444</c:v>
                </c:pt>
                <c:pt idx="112">
                  <c:v>-138.4308927056444</c:v>
                </c:pt>
                <c:pt idx="113">
                  <c:v>-138.4308927056444</c:v>
                </c:pt>
                <c:pt idx="114">
                  <c:v>-138.4308927056444</c:v>
                </c:pt>
                <c:pt idx="115">
                  <c:v>-138.4308927056444</c:v>
                </c:pt>
                <c:pt idx="116">
                  <c:v>-138.4308927056444</c:v>
                </c:pt>
                <c:pt idx="117">
                  <c:v>-138.4308927056444</c:v>
                </c:pt>
                <c:pt idx="118">
                  <c:v>-138.4308927056444</c:v>
                </c:pt>
                <c:pt idx="119">
                  <c:v>-138.4308927056444</c:v>
                </c:pt>
                <c:pt idx="120">
                  <c:v>-138.4308927056444</c:v>
                </c:pt>
                <c:pt idx="121">
                  <c:v>-138.4308927056444</c:v>
                </c:pt>
                <c:pt idx="122">
                  <c:v>-138.4308927056444</c:v>
                </c:pt>
                <c:pt idx="123">
                  <c:v>-138.4308927056444</c:v>
                </c:pt>
                <c:pt idx="124">
                  <c:v>-138.4308927056444</c:v>
                </c:pt>
                <c:pt idx="125">
                  <c:v>-138.4308927056444</c:v>
                </c:pt>
                <c:pt idx="126">
                  <c:v>-138.4308927056444</c:v>
                </c:pt>
                <c:pt idx="127">
                  <c:v>-138.4308927056444</c:v>
                </c:pt>
                <c:pt idx="128">
                  <c:v>-138.4308927056444</c:v>
                </c:pt>
                <c:pt idx="129">
                  <c:v>-138.4308927056444</c:v>
                </c:pt>
                <c:pt idx="130">
                  <c:v>-138.4308927056444</c:v>
                </c:pt>
                <c:pt idx="131">
                  <c:v>-138.4308927056444</c:v>
                </c:pt>
                <c:pt idx="132">
                  <c:v>-138.4308927056444</c:v>
                </c:pt>
                <c:pt idx="133">
                  <c:v>-138.4308927056444</c:v>
                </c:pt>
                <c:pt idx="134">
                  <c:v>-138.4308927056444</c:v>
                </c:pt>
                <c:pt idx="135">
                  <c:v>-138.4308927056444</c:v>
                </c:pt>
                <c:pt idx="136">
                  <c:v>-138.4308927056444</c:v>
                </c:pt>
                <c:pt idx="137">
                  <c:v>-138.4308927056444</c:v>
                </c:pt>
                <c:pt idx="138">
                  <c:v>-138.4308927056444</c:v>
                </c:pt>
                <c:pt idx="139">
                  <c:v>-138.4308927056444</c:v>
                </c:pt>
                <c:pt idx="140">
                  <c:v>-138.4308927056444</c:v>
                </c:pt>
                <c:pt idx="141">
                  <c:v>-138.4308927056444</c:v>
                </c:pt>
                <c:pt idx="142">
                  <c:v>-138.4308927056444</c:v>
                </c:pt>
                <c:pt idx="143">
                  <c:v>-138.4308927056444</c:v>
                </c:pt>
                <c:pt idx="144">
                  <c:v>-138.4308927056444</c:v>
                </c:pt>
                <c:pt idx="145">
                  <c:v>-138.4308927056444</c:v>
                </c:pt>
                <c:pt idx="146">
                  <c:v>-138.4308927056444</c:v>
                </c:pt>
                <c:pt idx="147">
                  <c:v>-138.4308927056444</c:v>
                </c:pt>
                <c:pt idx="148">
                  <c:v>-138.4308927056444</c:v>
                </c:pt>
                <c:pt idx="149">
                  <c:v>-138.4308927056444</c:v>
                </c:pt>
                <c:pt idx="150">
                  <c:v>-138.4308927056444</c:v>
                </c:pt>
                <c:pt idx="151">
                  <c:v>-138.4308927056444</c:v>
                </c:pt>
                <c:pt idx="152">
                  <c:v>-138.4308927056444</c:v>
                </c:pt>
                <c:pt idx="153">
                  <c:v>-138.4308927056444</c:v>
                </c:pt>
                <c:pt idx="154">
                  <c:v>-138.4308927056444</c:v>
                </c:pt>
                <c:pt idx="155">
                  <c:v>-138.4308927056444</c:v>
                </c:pt>
                <c:pt idx="156">
                  <c:v>-138.4308927056444</c:v>
                </c:pt>
                <c:pt idx="157">
                  <c:v>-138.4308927056444</c:v>
                </c:pt>
                <c:pt idx="158">
                  <c:v>-138.4308927056444</c:v>
                </c:pt>
                <c:pt idx="159">
                  <c:v>-138.4308927056444</c:v>
                </c:pt>
                <c:pt idx="160">
                  <c:v>-138.4308927056444</c:v>
                </c:pt>
                <c:pt idx="161">
                  <c:v>-138.4308927056444</c:v>
                </c:pt>
                <c:pt idx="162">
                  <c:v>-138.4308927056444</c:v>
                </c:pt>
                <c:pt idx="163">
                  <c:v>-138.4308927056444</c:v>
                </c:pt>
                <c:pt idx="164">
                  <c:v>-138.4308927056444</c:v>
                </c:pt>
                <c:pt idx="165">
                  <c:v>-138.4308927056444</c:v>
                </c:pt>
                <c:pt idx="166">
                  <c:v>-138.4308927056444</c:v>
                </c:pt>
                <c:pt idx="167">
                  <c:v>-138.4308927056444</c:v>
                </c:pt>
                <c:pt idx="168">
                  <c:v>-138.4308927056444</c:v>
                </c:pt>
                <c:pt idx="169">
                  <c:v>-138.4308927056444</c:v>
                </c:pt>
                <c:pt idx="170">
                  <c:v>-138.4308927056444</c:v>
                </c:pt>
                <c:pt idx="171">
                  <c:v>-138.4308927056444</c:v>
                </c:pt>
                <c:pt idx="172">
                  <c:v>-138.4308927056444</c:v>
                </c:pt>
                <c:pt idx="173">
                  <c:v>-138.4308927056444</c:v>
                </c:pt>
                <c:pt idx="174">
                  <c:v>-138.4308927056444</c:v>
                </c:pt>
                <c:pt idx="175">
                  <c:v>-138.4308927056444</c:v>
                </c:pt>
                <c:pt idx="176">
                  <c:v>-138.4308927056444</c:v>
                </c:pt>
                <c:pt idx="177">
                  <c:v>-138.4308927056444</c:v>
                </c:pt>
                <c:pt idx="178">
                  <c:v>-138.4308927056444</c:v>
                </c:pt>
                <c:pt idx="179">
                  <c:v>-138.4308927056444</c:v>
                </c:pt>
                <c:pt idx="180">
                  <c:v>-138.4308927056444</c:v>
                </c:pt>
                <c:pt idx="181">
                  <c:v>-138.4308927056444</c:v>
                </c:pt>
                <c:pt idx="182">
                  <c:v>-138.4308927056444</c:v>
                </c:pt>
                <c:pt idx="183">
                  <c:v>-138.4308927056444</c:v>
                </c:pt>
                <c:pt idx="184">
                  <c:v>-138.4308927056444</c:v>
                </c:pt>
                <c:pt idx="185">
                  <c:v>-138.4308927056444</c:v>
                </c:pt>
                <c:pt idx="186">
                  <c:v>-138.4308927056444</c:v>
                </c:pt>
                <c:pt idx="187">
                  <c:v>-138.4308927056444</c:v>
                </c:pt>
                <c:pt idx="188">
                  <c:v>-138.4308927056444</c:v>
                </c:pt>
                <c:pt idx="189">
                  <c:v>-138.4308927056444</c:v>
                </c:pt>
                <c:pt idx="190">
                  <c:v>-138.4308927056444</c:v>
                </c:pt>
                <c:pt idx="191">
                  <c:v>-138.4308927056444</c:v>
                </c:pt>
                <c:pt idx="192">
                  <c:v>-138.4308927056444</c:v>
                </c:pt>
                <c:pt idx="193">
                  <c:v>-138.4308927056444</c:v>
                </c:pt>
                <c:pt idx="194">
                  <c:v>-138.4308927056444</c:v>
                </c:pt>
                <c:pt idx="195">
                  <c:v>-138.4308927056444</c:v>
                </c:pt>
                <c:pt idx="196">
                  <c:v>-138.4308927056444</c:v>
                </c:pt>
                <c:pt idx="197">
                  <c:v>-138.4308927056444</c:v>
                </c:pt>
                <c:pt idx="198">
                  <c:v>-138.4308927056444</c:v>
                </c:pt>
                <c:pt idx="199">
                  <c:v>-138.4308927056444</c:v>
                </c:pt>
                <c:pt idx="200">
                  <c:v>-138.4308927056444</c:v>
                </c:pt>
                <c:pt idx="201">
                  <c:v>-138.4308927056444</c:v>
                </c:pt>
                <c:pt idx="202">
                  <c:v>-138.4308927056444</c:v>
                </c:pt>
                <c:pt idx="203">
                  <c:v>-138.4308927056444</c:v>
                </c:pt>
                <c:pt idx="204">
                  <c:v>-138.4308927056444</c:v>
                </c:pt>
                <c:pt idx="205">
                  <c:v>-138.4308927056444</c:v>
                </c:pt>
                <c:pt idx="206">
                  <c:v>-138.4308927056444</c:v>
                </c:pt>
                <c:pt idx="207">
                  <c:v>-138.4308927056444</c:v>
                </c:pt>
                <c:pt idx="208">
                  <c:v>-138.4308927056444</c:v>
                </c:pt>
                <c:pt idx="209">
                  <c:v>-138.4308927056444</c:v>
                </c:pt>
                <c:pt idx="210">
                  <c:v>-138.4308927056444</c:v>
                </c:pt>
                <c:pt idx="211">
                  <c:v>-138.4308927056444</c:v>
                </c:pt>
                <c:pt idx="212">
                  <c:v>-138.4308927056444</c:v>
                </c:pt>
                <c:pt idx="213">
                  <c:v>-138.4308927056444</c:v>
                </c:pt>
                <c:pt idx="214">
                  <c:v>-138.4308927056444</c:v>
                </c:pt>
                <c:pt idx="215">
                  <c:v>-138.4308927056444</c:v>
                </c:pt>
                <c:pt idx="216">
                  <c:v>-138.4308927056444</c:v>
                </c:pt>
                <c:pt idx="217">
                  <c:v>-138.4308927056444</c:v>
                </c:pt>
                <c:pt idx="218">
                  <c:v>-138.4308927056444</c:v>
                </c:pt>
                <c:pt idx="219">
                  <c:v>-138.4308927056444</c:v>
                </c:pt>
                <c:pt idx="220">
                  <c:v>-138.4308927056444</c:v>
                </c:pt>
                <c:pt idx="221">
                  <c:v>-138.4308927056444</c:v>
                </c:pt>
                <c:pt idx="222">
                  <c:v>-138.4308927056444</c:v>
                </c:pt>
                <c:pt idx="223">
                  <c:v>-138.4308927056444</c:v>
                </c:pt>
                <c:pt idx="224">
                  <c:v>-138.4308927056444</c:v>
                </c:pt>
                <c:pt idx="225">
                  <c:v>-138.4308927056444</c:v>
                </c:pt>
                <c:pt idx="226">
                  <c:v>-138.4308927056444</c:v>
                </c:pt>
                <c:pt idx="227">
                  <c:v>-138.4308927056444</c:v>
                </c:pt>
                <c:pt idx="228">
                  <c:v>-138.4308927056444</c:v>
                </c:pt>
                <c:pt idx="229">
                  <c:v>-138.4308927056444</c:v>
                </c:pt>
                <c:pt idx="230">
                  <c:v>-138.4308927056444</c:v>
                </c:pt>
                <c:pt idx="231">
                  <c:v>-138.4308927056444</c:v>
                </c:pt>
                <c:pt idx="232">
                  <c:v>-138.4308927056444</c:v>
                </c:pt>
                <c:pt idx="233">
                  <c:v>-138.4308927056444</c:v>
                </c:pt>
                <c:pt idx="234">
                  <c:v>-138.4308927056444</c:v>
                </c:pt>
                <c:pt idx="235">
                  <c:v>-138.4308927056444</c:v>
                </c:pt>
                <c:pt idx="236">
                  <c:v>-138.4308927056444</c:v>
                </c:pt>
                <c:pt idx="237">
                  <c:v>-138.4308927056444</c:v>
                </c:pt>
                <c:pt idx="238">
                  <c:v>-138.4308927056444</c:v>
                </c:pt>
                <c:pt idx="239">
                  <c:v>-138.4308927056444</c:v>
                </c:pt>
                <c:pt idx="240">
                  <c:v>-138.4308927056444</c:v>
                </c:pt>
                <c:pt idx="241">
                  <c:v>-138.4308927056444</c:v>
                </c:pt>
                <c:pt idx="242">
                  <c:v>-138.4308927056444</c:v>
                </c:pt>
                <c:pt idx="243">
                  <c:v>-138.4308927056444</c:v>
                </c:pt>
                <c:pt idx="244">
                  <c:v>-138.4308927056444</c:v>
                </c:pt>
                <c:pt idx="245">
                  <c:v>-138.4308927056444</c:v>
                </c:pt>
                <c:pt idx="246">
                  <c:v>-138.4308927056444</c:v>
                </c:pt>
                <c:pt idx="247">
                  <c:v>-138.4308927056444</c:v>
                </c:pt>
                <c:pt idx="248">
                  <c:v>-138.4308927056444</c:v>
                </c:pt>
                <c:pt idx="249">
                  <c:v>-138.4308927056444</c:v>
                </c:pt>
                <c:pt idx="250">
                  <c:v>-138.4308927056444</c:v>
                </c:pt>
                <c:pt idx="251">
                  <c:v>-138.4308927056444</c:v>
                </c:pt>
                <c:pt idx="252">
                  <c:v>-138.4308927056444</c:v>
                </c:pt>
                <c:pt idx="253">
                  <c:v>-138.4308927056444</c:v>
                </c:pt>
                <c:pt idx="254">
                  <c:v>-138.4308927056444</c:v>
                </c:pt>
                <c:pt idx="255">
                  <c:v>-138.4308927056444</c:v>
                </c:pt>
                <c:pt idx="256">
                  <c:v>-138.4308927056444</c:v>
                </c:pt>
                <c:pt idx="257">
                  <c:v>-138.4308927056444</c:v>
                </c:pt>
                <c:pt idx="258">
                  <c:v>-138.4308927056444</c:v>
                </c:pt>
                <c:pt idx="259">
                  <c:v>-138.4308927056444</c:v>
                </c:pt>
                <c:pt idx="260">
                  <c:v>-138.4308927056444</c:v>
                </c:pt>
                <c:pt idx="261">
                  <c:v>-138.4308927056444</c:v>
                </c:pt>
                <c:pt idx="262">
                  <c:v>-138.4308927056444</c:v>
                </c:pt>
                <c:pt idx="263">
                  <c:v>-138.4308927056444</c:v>
                </c:pt>
                <c:pt idx="264">
                  <c:v>-138.4308927056444</c:v>
                </c:pt>
                <c:pt idx="265">
                  <c:v>-138.4308927056444</c:v>
                </c:pt>
                <c:pt idx="266">
                  <c:v>-138.4308927056444</c:v>
                </c:pt>
                <c:pt idx="267">
                  <c:v>-138.4308927056444</c:v>
                </c:pt>
                <c:pt idx="268">
                  <c:v>-138.4308927056444</c:v>
                </c:pt>
                <c:pt idx="269">
                  <c:v>-138.4308927056444</c:v>
                </c:pt>
                <c:pt idx="270">
                  <c:v>-138.4308927056444</c:v>
                </c:pt>
                <c:pt idx="271">
                  <c:v>-138.4308927056444</c:v>
                </c:pt>
                <c:pt idx="272">
                  <c:v>-138.4308927056444</c:v>
                </c:pt>
                <c:pt idx="273">
                  <c:v>-138.4308927056444</c:v>
                </c:pt>
                <c:pt idx="274">
                  <c:v>-138.4308927056444</c:v>
                </c:pt>
                <c:pt idx="275">
                  <c:v>-138.4308927056444</c:v>
                </c:pt>
                <c:pt idx="276">
                  <c:v>-138.4308927056444</c:v>
                </c:pt>
                <c:pt idx="277">
                  <c:v>-138.4308927056444</c:v>
                </c:pt>
                <c:pt idx="278">
                  <c:v>-138.4308927056444</c:v>
                </c:pt>
                <c:pt idx="279">
                  <c:v>-138.4308927056444</c:v>
                </c:pt>
                <c:pt idx="280">
                  <c:v>-138.4308927056444</c:v>
                </c:pt>
                <c:pt idx="281">
                  <c:v>-138.4308927056444</c:v>
                </c:pt>
                <c:pt idx="282">
                  <c:v>-138.4308927056444</c:v>
                </c:pt>
                <c:pt idx="283">
                  <c:v>-138.4308927056444</c:v>
                </c:pt>
                <c:pt idx="284">
                  <c:v>-138.4308927056444</c:v>
                </c:pt>
                <c:pt idx="285">
                  <c:v>-138.4308927056444</c:v>
                </c:pt>
                <c:pt idx="286">
                  <c:v>-138.4308927056444</c:v>
                </c:pt>
                <c:pt idx="287">
                  <c:v>-138.4308927056444</c:v>
                </c:pt>
                <c:pt idx="288">
                  <c:v>-138.4308927056444</c:v>
                </c:pt>
                <c:pt idx="289">
                  <c:v>-138.4308927056444</c:v>
                </c:pt>
                <c:pt idx="290">
                  <c:v>-138.4308927056444</c:v>
                </c:pt>
                <c:pt idx="291">
                  <c:v>-138.4308927056444</c:v>
                </c:pt>
                <c:pt idx="292">
                  <c:v>-138.4308927056444</c:v>
                </c:pt>
                <c:pt idx="293">
                  <c:v>-138.4308927056444</c:v>
                </c:pt>
                <c:pt idx="294">
                  <c:v>-138.4308927056444</c:v>
                </c:pt>
                <c:pt idx="295">
                  <c:v>-138.4308927056444</c:v>
                </c:pt>
                <c:pt idx="296">
                  <c:v>-138.4308927056444</c:v>
                </c:pt>
                <c:pt idx="297">
                  <c:v>-138.4308927056444</c:v>
                </c:pt>
                <c:pt idx="298">
                  <c:v>-138.4308927056444</c:v>
                </c:pt>
                <c:pt idx="299">
                  <c:v>-138.4308927056444</c:v>
                </c:pt>
                <c:pt idx="300">
                  <c:v>-138.4308927056444</c:v>
                </c:pt>
                <c:pt idx="301">
                  <c:v>-138.4308927056444</c:v>
                </c:pt>
                <c:pt idx="302">
                  <c:v>-138.4308927056444</c:v>
                </c:pt>
                <c:pt idx="303">
                  <c:v>-138.4308927056444</c:v>
                </c:pt>
                <c:pt idx="304">
                  <c:v>-138.4308927056444</c:v>
                </c:pt>
                <c:pt idx="305">
                  <c:v>-138.4308927056444</c:v>
                </c:pt>
                <c:pt idx="306">
                  <c:v>-138.4308927056444</c:v>
                </c:pt>
                <c:pt idx="307">
                  <c:v>-138.4308927056444</c:v>
                </c:pt>
                <c:pt idx="308">
                  <c:v>-138.4308927056444</c:v>
                </c:pt>
                <c:pt idx="309">
                  <c:v>-138.4308927056444</c:v>
                </c:pt>
                <c:pt idx="310">
                  <c:v>-138.4308927056444</c:v>
                </c:pt>
                <c:pt idx="311">
                  <c:v>-138.4308927056444</c:v>
                </c:pt>
                <c:pt idx="312">
                  <c:v>-138.4308927056444</c:v>
                </c:pt>
                <c:pt idx="313">
                  <c:v>-138.4308927056444</c:v>
                </c:pt>
                <c:pt idx="314">
                  <c:v>-138.4308927056444</c:v>
                </c:pt>
                <c:pt idx="315">
                  <c:v>-138.4308927056444</c:v>
                </c:pt>
                <c:pt idx="316">
                  <c:v>-138.4308927056444</c:v>
                </c:pt>
                <c:pt idx="317">
                  <c:v>-138.4308927056444</c:v>
                </c:pt>
                <c:pt idx="318">
                  <c:v>-138.4308927056444</c:v>
                </c:pt>
                <c:pt idx="319">
                  <c:v>-138.4308927056444</c:v>
                </c:pt>
                <c:pt idx="320">
                  <c:v>-138.4308927056444</c:v>
                </c:pt>
                <c:pt idx="321">
                  <c:v>-138.4308927056444</c:v>
                </c:pt>
                <c:pt idx="322">
                  <c:v>-138.4308927056444</c:v>
                </c:pt>
                <c:pt idx="323">
                  <c:v>-138.4308927056444</c:v>
                </c:pt>
                <c:pt idx="324">
                  <c:v>-138.4308927056444</c:v>
                </c:pt>
                <c:pt idx="325">
                  <c:v>-138.4308927056444</c:v>
                </c:pt>
                <c:pt idx="326">
                  <c:v>-138.4308927056444</c:v>
                </c:pt>
                <c:pt idx="327">
                  <c:v>-138.4308927056444</c:v>
                </c:pt>
                <c:pt idx="328">
                  <c:v>-138.4308927056444</c:v>
                </c:pt>
                <c:pt idx="329">
                  <c:v>-138.4308927056444</c:v>
                </c:pt>
                <c:pt idx="330">
                  <c:v>-138.4308927056444</c:v>
                </c:pt>
                <c:pt idx="331">
                  <c:v>-138.4308927056444</c:v>
                </c:pt>
                <c:pt idx="332">
                  <c:v>-138.4308927056444</c:v>
                </c:pt>
                <c:pt idx="333">
                  <c:v>-138.4308927056444</c:v>
                </c:pt>
                <c:pt idx="334">
                  <c:v>-138.4308927056444</c:v>
                </c:pt>
                <c:pt idx="335">
                  <c:v>-138.4308927056444</c:v>
                </c:pt>
                <c:pt idx="336">
                  <c:v>-138.4308927056444</c:v>
                </c:pt>
                <c:pt idx="337">
                  <c:v>-138.4308927056444</c:v>
                </c:pt>
                <c:pt idx="338">
                  <c:v>-138.4308927056444</c:v>
                </c:pt>
                <c:pt idx="339">
                  <c:v>-138.4308927056444</c:v>
                </c:pt>
                <c:pt idx="340">
                  <c:v>-138.4308927056444</c:v>
                </c:pt>
                <c:pt idx="341">
                  <c:v>-138.4308927056444</c:v>
                </c:pt>
                <c:pt idx="342">
                  <c:v>-138.4308927056444</c:v>
                </c:pt>
                <c:pt idx="343">
                  <c:v>-138.4308927056444</c:v>
                </c:pt>
                <c:pt idx="344">
                  <c:v>-138.4308927056444</c:v>
                </c:pt>
                <c:pt idx="345">
                  <c:v>-138.4308927056444</c:v>
                </c:pt>
                <c:pt idx="346">
                  <c:v>-138.4308927056444</c:v>
                </c:pt>
                <c:pt idx="347">
                  <c:v>-138.4308927056444</c:v>
                </c:pt>
                <c:pt idx="348">
                  <c:v>-138.4308927056444</c:v>
                </c:pt>
                <c:pt idx="349">
                  <c:v>-138.4308927056444</c:v>
                </c:pt>
                <c:pt idx="350">
                  <c:v>-138.4308927056444</c:v>
                </c:pt>
                <c:pt idx="351">
                  <c:v>-138.4308927056444</c:v>
                </c:pt>
                <c:pt idx="352">
                  <c:v>-138.4308927056444</c:v>
                </c:pt>
                <c:pt idx="353">
                  <c:v>-138.4308927056444</c:v>
                </c:pt>
                <c:pt idx="354">
                  <c:v>-138.4308927056444</c:v>
                </c:pt>
                <c:pt idx="355">
                  <c:v>-138.4308927056444</c:v>
                </c:pt>
                <c:pt idx="356">
                  <c:v>-138.4308927056444</c:v>
                </c:pt>
                <c:pt idx="357">
                  <c:v>-138.4308927056444</c:v>
                </c:pt>
                <c:pt idx="358">
                  <c:v>-138.4308927056444</c:v>
                </c:pt>
                <c:pt idx="359">
                  <c:v>-138.4308927056444</c:v>
                </c:pt>
                <c:pt idx="360">
                  <c:v>-138.4308927056444</c:v>
                </c:pt>
                <c:pt idx="361">
                  <c:v>-138.4308927056444</c:v>
                </c:pt>
                <c:pt idx="362">
                  <c:v>-138.4308927056444</c:v>
                </c:pt>
                <c:pt idx="363">
                  <c:v>-138.4308927056444</c:v>
                </c:pt>
                <c:pt idx="364">
                  <c:v>-138.4308927056444</c:v>
                </c:pt>
                <c:pt idx="365">
                  <c:v>-138.4308927056444</c:v>
                </c:pt>
                <c:pt idx="366">
                  <c:v>-138.4308927056444</c:v>
                </c:pt>
                <c:pt idx="367">
                  <c:v>-138.4308927056444</c:v>
                </c:pt>
                <c:pt idx="368">
                  <c:v>-138.4308927056444</c:v>
                </c:pt>
                <c:pt idx="369">
                  <c:v>-138.4308927056444</c:v>
                </c:pt>
                <c:pt idx="370">
                  <c:v>-138.4308927056444</c:v>
                </c:pt>
                <c:pt idx="371">
                  <c:v>-138.4308927056444</c:v>
                </c:pt>
                <c:pt idx="372">
                  <c:v>-138.4308927056444</c:v>
                </c:pt>
                <c:pt idx="373">
                  <c:v>-138.4308927056444</c:v>
                </c:pt>
                <c:pt idx="374">
                  <c:v>-138.4308927056444</c:v>
                </c:pt>
                <c:pt idx="375">
                  <c:v>-138.4308927056444</c:v>
                </c:pt>
                <c:pt idx="376">
                  <c:v>-138.4308927056444</c:v>
                </c:pt>
                <c:pt idx="377">
                  <c:v>-138.4308927056444</c:v>
                </c:pt>
                <c:pt idx="378">
                  <c:v>-138.4308927056444</c:v>
                </c:pt>
                <c:pt idx="379">
                  <c:v>-138.4308927056444</c:v>
                </c:pt>
                <c:pt idx="380">
                  <c:v>-138.4308927056444</c:v>
                </c:pt>
                <c:pt idx="381">
                  <c:v>-138.4308927056444</c:v>
                </c:pt>
                <c:pt idx="382">
                  <c:v>-138.4308927056444</c:v>
                </c:pt>
                <c:pt idx="383">
                  <c:v>-138.4308927056444</c:v>
                </c:pt>
                <c:pt idx="384">
                  <c:v>-138.4308927056444</c:v>
                </c:pt>
                <c:pt idx="385">
                  <c:v>-138.4308927056444</c:v>
                </c:pt>
                <c:pt idx="386">
                  <c:v>-138.4308927056444</c:v>
                </c:pt>
                <c:pt idx="387">
                  <c:v>-138.4308927056444</c:v>
                </c:pt>
                <c:pt idx="388">
                  <c:v>-138.4308927056444</c:v>
                </c:pt>
                <c:pt idx="389">
                  <c:v>-138.4308927056444</c:v>
                </c:pt>
                <c:pt idx="390">
                  <c:v>-138.4308927056444</c:v>
                </c:pt>
                <c:pt idx="391">
                  <c:v>-138.4308927056444</c:v>
                </c:pt>
                <c:pt idx="392">
                  <c:v>-138.4308927056444</c:v>
                </c:pt>
                <c:pt idx="393">
                  <c:v>-138.4308927056444</c:v>
                </c:pt>
                <c:pt idx="394">
                  <c:v>-138.4308927056444</c:v>
                </c:pt>
                <c:pt idx="395">
                  <c:v>-138.4308927056444</c:v>
                </c:pt>
                <c:pt idx="396">
                  <c:v>-138.4308927056444</c:v>
                </c:pt>
                <c:pt idx="397">
                  <c:v>-138.4308927056444</c:v>
                </c:pt>
                <c:pt idx="398">
                  <c:v>-138.4308927056444</c:v>
                </c:pt>
                <c:pt idx="399">
                  <c:v>-138.4308927056444</c:v>
                </c:pt>
                <c:pt idx="400">
                  <c:v>-138.4308927056444</c:v>
                </c:pt>
                <c:pt idx="401">
                  <c:v>-138.4308927056444</c:v>
                </c:pt>
                <c:pt idx="402">
                  <c:v>-138.4308927056444</c:v>
                </c:pt>
                <c:pt idx="403">
                  <c:v>-138.4308927056444</c:v>
                </c:pt>
                <c:pt idx="404">
                  <c:v>-138.4308927056444</c:v>
                </c:pt>
                <c:pt idx="405">
                  <c:v>-138.4308927056444</c:v>
                </c:pt>
                <c:pt idx="406">
                  <c:v>-138.4308927056444</c:v>
                </c:pt>
                <c:pt idx="407">
                  <c:v>-138.4308927056444</c:v>
                </c:pt>
                <c:pt idx="408">
                  <c:v>-138.4308927056444</c:v>
                </c:pt>
                <c:pt idx="409">
                  <c:v>-138.4308927056444</c:v>
                </c:pt>
                <c:pt idx="410">
                  <c:v>-138.4308927056444</c:v>
                </c:pt>
                <c:pt idx="411">
                  <c:v>-138.4308927056444</c:v>
                </c:pt>
                <c:pt idx="412">
                  <c:v>-138.4308927056444</c:v>
                </c:pt>
                <c:pt idx="413">
                  <c:v>-138.4308927056444</c:v>
                </c:pt>
                <c:pt idx="414">
                  <c:v>-138.4308927056444</c:v>
                </c:pt>
                <c:pt idx="415">
                  <c:v>-138.4308927056444</c:v>
                </c:pt>
                <c:pt idx="416">
                  <c:v>-138.4308927056444</c:v>
                </c:pt>
                <c:pt idx="417">
                  <c:v>-138.4308927056444</c:v>
                </c:pt>
                <c:pt idx="418">
                  <c:v>-138.4308927056444</c:v>
                </c:pt>
                <c:pt idx="419">
                  <c:v>-138.4308927056444</c:v>
                </c:pt>
                <c:pt idx="420">
                  <c:v>-138.4308927056444</c:v>
                </c:pt>
                <c:pt idx="421">
                  <c:v>-138.4308927056444</c:v>
                </c:pt>
                <c:pt idx="422">
                  <c:v>-138.4308927056444</c:v>
                </c:pt>
                <c:pt idx="423">
                  <c:v>-138.4308927056444</c:v>
                </c:pt>
                <c:pt idx="424">
                  <c:v>-138.4308927056444</c:v>
                </c:pt>
                <c:pt idx="425">
                  <c:v>-138.4308927056444</c:v>
                </c:pt>
                <c:pt idx="426">
                  <c:v>-138.4308927056444</c:v>
                </c:pt>
                <c:pt idx="427">
                  <c:v>-138.4308927056444</c:v>
                </c:pt>
                <c:pt idx="428">
                  <c:v>-138.4308927056444</c:v>
                </c:pt>
                <c:pt idx="429">
                  <c:v>-138.4308927056444</c:v>
                </c:pt>
                <c:pt idx="430">
                  <c:v>-138.4308927056444</c:v>
                </c:pt>
                <c:pt idx="431">
                  <c:v>-138.4308927056444</c:v>
                </c:pt>
                <c:pt idx="432">
                  <c:v>-138.4308927056444</c:v>
                </c:pt>
                <c:pt idx="433">
                  <c:v>-138.4308927056444</c:v>
                </c:pt>
                <c:pt idx="434">
                  <c:v>-138.4308927056444</c:v>
                </c:pt>
                <c:pt idx="435">
                  <c:v>-138.4308927056444</c:v>
                </c:pt>
                <c:pt idx="436">
                  <c:v>-138.4308927056444</c:v>
                </c:pt>
                <c:pt idx="437">
                  <c:v>-138.4308927056444</c:v>
                </c:pt>
                <c:pt idx="438">
                  <c:v>-138.4308927056444</c:v>
                </c:pt>
                <c:pt idx="439">
                  <c:v>-138.4308927056444</c:v>
                </c:pt>
                <c:pt idx="440">
                  <c:v>-138.4308927056444</c:v>
                </c:pt>
                <c:pt idx="441">
                  <c:v>-138.4308927056444</c:v>
                </c:pt>
                <c:pt idx="442">
                  <c:v>-138.4308927056444</c:v>
                </c:pt>
                <c:pt idx="443">
                  <c:v>-138.4308927056444</c:v>
                </c:pt>
                <c:pt idx="444">
                  <c:v>-138.4308927056444</c:v>
                </c:pt>
                <c:pt idx="445">
                  <c:v>-138.4308927056444</c:v>
                </c:pt>
                <c:pt idx="446">
                  <c:v>-138.4308927056444</c:v>
                </c:pt>
                <c:pt idx="447">
                  <c:v>-138.4308927056444</c:v>
                </c:pt>
                <c:pt idx="448">
                  <c:v>-138.4308927056444</c:v>
                </c:pt>
                <c:pt idx="449">
                  <c:v>-138.4308927056444</c:v>
                </c:pt>
                <c:pt idx="450">
                  <c:v>-138.4308927056444</c:v>
                </c:pt>
                <c:pt idx="451">
                  <c:v>-138.4308927056444</c:v>
                </c:pt>
                <c:pt idx="452">
                  <c:v>-138.4308927056444</c:v>
                </c:pt>
                <c:pt idx="453">
                  <c:v>-138.4308927056444</c:v>
                </c:pt>
                <c:pt idx="454">
                  <c:v>-138.4308927056444</c:v>
                </c:pt>
                <c:pt idx="455">
                  <c:v>-138.4308927056444</c:v>
                </c:pt>
                <c:pt idx="456">
                  <c:v>-138.4308927056444</c:v>
                </c:pt>
                <c:pt idx="457">
                  <c:v>-138.4308927056444</c:v>
                </c:pt>
                <c:pt idx="458">
                  <c:v>-138.4308927056444</c:v>
                </c:pt>
                <c:pt idx="459">
                  <c:v>-138.4308927056444</c:v>
                </c:pt>
                <c:pt idx="460">
                  <c:v>-138.4308927056444</c:v>
                </c:pt>
                <c:pt idx="461">
                  <c:v>-138.4308927056444</c:v>
                </c:pt>
                <c:pt idx="462">
                  <c:v>-138.4308927056444</c:v>
                </c:pt>
                <c:pt idx="463">
                  <c:v>-138.4308927056444</c:v>
                </c:pt>
                <c:pt idx="464">
                  <c:v>-138.4308927056444</c:v>
                </c:pt>
                <c:pt idx="465">
                  <c:v>-138.4308927056444</c:v>
                </c:pt>
                <c:pt idx="466">
                  <c:v>-138.4308927056444</c:v>
                </c:pt>
                <c:pt idx="467">
                  <c:v>-138.4308927056444</c:v>
                </c:pt>
                <c:pt idx="468">
                  <c:v>-138.4308927056444</c:v>
                </c:pt>
                <c:pt idx="469">
                  <c:v>-138.4308927056444</c:v>
                </c:pt>
                <c:pt idx="470">
                  <c:v>-138.4308927056444</c:v>
                </c:pt>
                <c:pt idx="471">
                  <c:v>-138.4308927056444</c:v>
                </c:pt>
                <c:pt idx="472">
                  <c:v>-138.4308927056444</c:v>
                </c:pt>
                <c:pt idx="473">
                  <c:v>-138.4308927056444</c:v>
                </c:pt>
                <c:pt idx="474">
                  <c:v>-138.4308927056444</c:v>
                </c:pt>
                <c:pt idx="475">
                  <c:v>-138.4308927056444</c:v>
                </c:pt>
                <c:pt idx="476">
                  <c:v>-138.4308927056444</c:v>
                </c:pt>
                <c:pt idx="477">
                  <c:v>-138.4308927056444</c:v>
                </c:pt>
                <c:pt idx="478">
                  <c:v>-138.4308927056444</c:v>
                </c:pt>
                <c:pt idx="479">
                  <c:v>-138.4308927056444</c:v>
                </c:pt>
                <c:pt idx="480">
                  <c:v>-138.4308927056444</c:v>
                </c:pt>
                <c:pt idx="481">
                  <c:v>-138.4308927056444</c:v>
                </c:pt>
                <c:pt idx="482">
                  <c:v>-138.4308927056444</c:v>
                </c:pt>
                <c:pt idx="483">
                  <c:v>-138.4308927056444</c:v>
                </c:pt>
                <c:pt idx="484">
                  <c:v>-138.4308927056444</c:v>
                </c:pt>
                <c:pt idx="485">
                  <c:v>-138.4308927056444</c:v>
                </c:pt>
                <c:pt idx="486">
                  <c:v>-138.4308927056444</c:v>
                </c:pt>
                <c:pt idx="487">
                  <c:v>-138.4308927056444</c:v>
                </c:pt>
                <c:pt idx="488">
                  <c:v>-138.4308927056444</c:v>
                </c:pt>
                <c:pt idx="489">
                  <c:v>-138.4308927056444</c:v>
                </c:pt>
                <c:pt idx="490">
                  <c:v>-138.4308927056444</c:v>
                </c:pt>
                <c:pt idx="491">
                  <c:v>-138.4308927056444</c:v>
                </c:pt>
                <c:pt idx="492">
                  <c:v>-138.4308927056444</c:v>
                </c:pt>
                <c:pt idx="493">
                  <c:v>-138.4308927056444</c:v>
                </c:pt>
                <c:pt idx="494">
                  <c:v>-138.4308927056444</c:v>
                </c:pt>
                <c:pt idx="495">
                  <c:v>-138.4308927056444</c:v>
                </c:pt>
                <c:pt idx="496">
                  <c:v>-138.4308927056444</c:v>
                </c:pt>
                <c:pt idx="497">
                  <c:v>-138.4308927056444</c:v>
                </c:pt>
                <c:pt idx="498">
                  <c:v>-138.4308927056444</c:v>
                </c:pt>
                <c:pt idx="499">
                  <c:v>-138.4308927056444</c:v>
                </c:pt>
                <c:pt idx="500">
                  <c:v>-138.4308927056444</c:v>
                </c:pt>
                <c:pt idx="501">
                  <c:v>-138.4308927056444</c:v>
                </c:pt>
                <c:pt idx="502">
                  <c:v>-138.4308927056444</c:v>
                </c:pt>
                <c:pt idx="503">
                  <c:v>-138.4308927056444</c:v>
                </c:pt>
                <c:pt idx="504">
                  <c:v>-138.4308927056444</c:v>
                </c:pt>
                <c:pt idx="505">
                  <c:v>-138.4308927056444</c:v>
                </c:pt>
                <c:pt idx="506">
                  <c:v>-138.4308927056444</c:v>
                </c:pt>
                <c:pt idx="507">
                  <c:v>-138.4308927056444</c:v>
                </c:pt>
                <c:pt idx="508">
                  <c:v>-138.4308927056444</c:v>
                </c:pt>
                <c:pt idx="509">
                  <c:v>-138.4308927056444</c:v>
                </c:pt>
                <c:pt idx="510">
                  <c:v>-138.4308927056444</c:v>
                </c:pt>
                <c:pt idx="511">
                  <c:v>-138.4308927056444</c:v>
                </c:pt>
                <c:pt idx="512">
                  <c:v>-138.4308927056444</c:v>
                </c:pt>
                <c:pt idx="513">
                  <c:v>-138.4308927056444</c:v>
                </c:pt>
                <c:pt idx="514">
                  <c:v>-138.4308927056444</c:v>
                </c:pt>
                <c:pt idx="515">
                  <c:v>-138.4308927056444</c:v>
                </c:pt>
                <c:pt idx="516">
                  <c:v>-138.4308927056444</c:v>
                </c:pt>
                <c:pt idx="517">
                  <c:v>-138.4308927056444</c:v>
                </c:pt>
                <c:pt idx="518">
                  <c:v>-138.4308927056444</c:v>
                </c:pt>
                <c:pt idx="519">
                  <c:v>-138.4308927056444</c:v>
                </c:pt>
                <c:pt idx="520">
                  <c:v>-138.4308927056444</c:v>
                </c:pt>
                <c:pt idx="521">
                  <c:v>-138.4308927056444</c:v>
                </c:pt>
                <c:pt idx="522">
                  <c:v>-138.4308927056444</c:v>
                </c:pt>
                <c:pt idx="523">
                  <c:v>-138.4308927056444</c:v>
                </c:pt>
                <c:pt idx="524">
                  <c:v>-138.4308927056444</c:v>
                </c:pt>
                <c:pt idx="525">
                  <c:v>-138.4308927056444</c:v>
                </c:pt>
                <c:pt idx="526">
                  <c:v>-138.4308927056444</c:v>
                </c:pt>
                <c:pt idx="527">
                  <c:v>-138.4308927056444</c:v>
                </c:pt>
                <c:pt idx="528">
                  <c:v>-138.4308927056444</c:v>
                </c:pt>
                <c:pt idx="529">
                  <c:v>-138.4308927056444</c:v>
                </c:pt>
                <c:pt idx="530">
                  <c:v>-138.4308927056444</c:v>
                </c:pt>
                <c:pt idx="531">
                  <c:v>-138.4308927056444</c:v>
                </c:pt>
                <c:pt idx="532">
                  <c:v>-138.4308927056444</c:v>
                </c:pt>
                <c:pt idx="533">
                  <c:v>-138.4308927056444</c:v>
                </c:pt>
                <c:pt idx="534">
                  <c:v>-138.4308927056444</c:v>
                </c:pt>
                <c:pt idx="535">
                  <c:v>-138.4308927056444</c:v>
                </c:pt>
                <c:pt idx="536">
                  <c:v>-138.4308927056444</c:v>
                </c:pt>
                <c:pt idx="537">
                  <c:v>-138.4308927056444</c:v>
                </c:pt>
                <c:pt idx="538">
                  <c:v>-138.4308927056444</c:v>
                </c:pt>
                <c:pt idx="539">
                  <c:v>-138.4308927056444</c:v>
                </c:pt>
                <c:pt idx="540">
                  <c:v>-138.4308927056444</c:v>
                </c:pt>
                <c:pt idx="541">
                  <c:v>-138.4308927056444</c:v>
                </c:pt>
                <c:pt idx="542">
                  <c:v>-138.4308927056444</c:v>
                </c:pt>
                <c:pt idx="543">
                  <c:v>-138.4308927056444</c:v>
                </c:pt>
                <c:pt idx="544">
                  <c:v>-138.4308927056444</c:v>
                </c:pt>
                <c:pt idx="545">
                  <c:v>-138.4308927056444</c:v>
                </c:pt>
                <c:pt idx="546">
                  <c:v>-138.4308927056444</c:v>
                </c:pt>
                <c:pt idx="547">
                  <c:v>-138.4308927056444</c:v>
                </c:pt>
                <c:pt idx="548">
                  <c:v>-138.4308927056444</c:v>
                </c:pt>
                <c:pt idx="549">
                  <c:v>-138.4308927056444</c:v>
                </c:pt>
                <c:pt idx="550">
                  <c:v>-138.4308927056444</c:v>
                </c:pt>
                <c:pt idx="551">
                  <c:v>-138.4308927056444</c:v>
                </c:pt>
                <c:pt idx="552">
                  <c:v>-138.4308927056444</c:v>
                </c:pt>
                <c:pt idx="553">
                  <c:v>-138.4308927056444</c:v>
                </c:pt>
                <c:pt idx="554">
                  <c:v>-138.4308927056444</c:v>
                </c:pt>
                <c:pt idx="555">
                  <c:v>-138.4308927056444</c:v>
                </c:pt>
                <c:pt idx="556">
                  <c:v>-138.4308927056444</c:v>
                </c:pt>
                <c:pt idx="557">
                  <c:v>-138.4308927056444</c:v>
                </c:pt>
                <c:pt idx="558">
                  <c:v>-138.4308927056444</c:v>
                </c:pt>
                <c:pt idx="559">
                  <c:v>-138.4308927056444</c:v>
                </c:pt>
                <c:pt idx="560">
                  <c:v>-138.4308927056444</c:v>
                </c:pt>
                <c:pt idx="561">
                  <c:v>-138.4308927056444</c:v>
                </c:pt>
                <c:pt idx="562">
                  <c:v>-138.4308927056444</c:v>
                </c:pt>
                <c:pt idx="563">
                  <c:v>-138.4308927056444</c:v>
                </c:pt>
                <c:pt idx="564">
                  <c:v>-138.4308927056444</c:v>
                </c:pt>
                <c:pt idx="565">
                  <c:v>-138.4308927056444</c:v>
                </c:pt>
                <c:pt idx="566">
                  <c:v>-138.4308927056444</c:v>
                </c:pt>
                <c:pt idx="567">
                  <c:v>-138.4308927056444</c:v>
                </c:pt>
                <c:pt idx="568">
                  <c:v>-138.4308927056444</c:v>
                </c:pt>
                <c:pt idx="569">
                  <c:v>-138.4308927056444</c:v>
                </c:pt>
                <c:pt idx="570">
                  <c:v>-138.4308927056444</c:v>
                </c:pt>
                <c:pt idx="571">
                  <c:v>-138.4308927056444</c:v>
                </c:pt>
                <c:pt idx="572">
                  <c:v>-138.4308927056444</c:v>
                </c:pt>
                <c:pt idx="573">
                  <c:v>-138.4308927056444</c:v>
                </c:pt>
                <c:pt idx="574">
                  <c:v>-138.4308927056444</c:v>
                </c:pt>
                <c:pt idx="575">
                  <c:v>-138.4308927056444</c:v>
                </c:pt>
                <c:pt idx="576">
                  <c:v>-138.4308927056444</c:v>
                </c:pt>
                <c:pt idx="577">
                  <c:v>-138.4308927056444</c:v>
                </c:pt>
                <c:pt idx="578">
                  <c:v>-138.4308927056444</c:v>
                </c:pt>
                <c:pt idx="579">
                  <c:v>-138.4308927056444</c:v>
                </c:pt>
                <c:pt idx="580">
                  <c:v>-138.4308927056444</c:v>
                </c:pt>
                <c:pt idx="581">
                  <c:v>-138.4308927056444</c:v>
                </c:pt>
                <c:pt idx="582">
                  <c:v>-138.4308927056444</c:v>
                </c:pt>
                <c:pt idx="583">
                  <c:v>-138.4308927056444</c:v>
                </c:pt>
                <c:pt idx="584">
                  <c:v>-138.4308927056444</c:v>
                </c:pt>
                <c:pt idx="585">
                  <c:v>-138.4308927056444</c:v>
                </c:pt>
                <c:pt idx="586">
                  <c:v>-138.4308927056444</c:v>
                </c:pt>
                <c:pt idx="587">
                  <c:v>-138.4308927056444</c:v>
                </c:pt>
                <c:pt idx="588">
                  <c:v>-138.4308927056444</c:v>
                </c:pt>
                <c:pt idx="589">
                  <c:v>-138.4308927056444</c:v>
                </c:pt>
                <c:pt idx="590">
                  <c:v>-138.4308927056444</c:v>
                </c:pt>
                <c:pt idx="591">
                  <c:v>-138.4308927056444</c:v>
                </c:pt>
                <c:pt idx="592">
                  <c:v>-138.4308927056444</c:v>
                </c:pt>
                <c:pt idx="593">
                  <c:v>-138.4308927056444</c:v>
                </c:pt>
                <c:pt idx="594">
                  <c:v>-138.4308927056444</c:v>
                </c:pt>
                <c:pt idx="595">
                  <c:v>-138.4308927056444</c:v>
                </c:pt>
                <c:pt idx="596">
                  <c:v>-138.4308927056444</c:v>
                </c:pt>
                <c:pt idx="597">
                  <c:v>-138.4308927056444</c:v>
                </c:pt>
                <c:pt idx="598">
                  <c:v>-138.4308927056444</c:v>
                </c:pt>
                <c:pt idx="599">
                  <c:v>-138.4308927056444</c:v>
                </c:pt>
                <c:pt idx="600">
                  <c:v>-138.4308927056444</c:v>
                </c:pt>
                <c:pt idx="601">
                  <c:v>-138.4308927056444</c:v>
                </c:pt>
                <c:pt idx="602">
                  <c:v>-138.4308927056444</c:v>
                </c:pt>
                <c:pt idx="603">
                  <c:v>-138.4308927056444</c:v>
                </c:pt>
                <c:pt idx="604">
                  <c:v>-138.4308927056444</c:v>
                </c:pt>
                <c:pt idx="605">
                  <c:v>-138.4308927056444</c:v>
                </c:pt>
                <c:pt idx="606">
                  <c:v>-138.4308927056444</c:v>
                </c:pt>
                <c:pt idx="607">
                  <c:v>-138.4308927056444</c:v>
                </c:pt>
                <c:pt idx="608">
                  <c:v>-138.4308927056444</c:v>
                </c:pt>
                <c:pt idx="609">
                  <c:v>-138.4308927056444</c:v>
                </c:pt>
                <c:pt idx="610">
                  <c:v>-138.4308927056444</c:v>
                </c:pt>
                <c:pt idx="611">
                  <c:v>-138.4308927056444</c:v>
                </c:pt>
                <c:pt idx="612">
                  <c:v>-138.4308927056444</c:v>
                </c:pt>
                <c:pt idx="613">
                  <c:v>-138.4308927056444</c:v>
                </c:pt>
                <c:pt idx="614">
                  <c:v>-138.4308927056444</c:v>
                </c:pt>
                <c:pt idx="615">
                  <c:v>-138.4308927056444</c:v>
                </c:pt>
                <c:pt idx="616">
                  <c:v>-138.4308927056444</c:v>
                </c:pt>
                <c:pt idx="617">
                  <c:v>-138.4308927056444</c:v>
                </c:pt>
                <c:pt idx="618">
                  <c:v>-138.4308927056444</c:v>
                </c:pt>
                <c:pt idx="619">
                  <c:v>-138.4308927056444</c:v>
                </c:pt>
                <c:pt idx="620">
                  <c:v>-138.4308927056444</c:v>
                </c:pt>
                <c:pt idx="621">
                  <c:v>-138.4308927056444</c:v>
                </c:pt>
                <c:pt idx="622">
                  <c:v>-138.4308927056444</c:v>
                </c:pt>
                <c:pt idx="623">
                  <c:v>-138.4308927056444</c:v>
                </c:pt>
                <c:pt idx="624">
                  <c:v>-138.4308927056444</c:v>
                </c:pt>
                <c:pt idx="625">
                  <c:v>-138.4308927056444</c:v>
                </c:pt>
                <c:pt idx="626">
                  <c:v>-138.4308927056444</c:v>
                </c:pt>
                <c:pt idx="627">
                  <c:v>-138.4308927056444</c:v>
                </c:pt>
                <c:pt idx="628">
                  <c:v>-138.4308927056444</c:v>
                </c:pt>
                <c:pt idx="629">
                  <c:v>-138.4308927056444</c:v>
                </c:pt>
                <c:pt idx="630">
                  <c:v>-138.4308927056444</c:v>
                </c:pt>
                <c:pt idx="631">
                  <c:v>-138.4308927056444</c:v>
                </c:pt>
                <c:pt idx="632">
                  <c:v>-138.4308927056444</c:v>
                </c:pt>
                <c:pt idx="633">
                  <c:v>-138.4308927056444</c:v>
                </c:pt>
                <c:pt idx="634">
                  <c:v>-138.4308927056444</c:v>
                </c:pt>
                <c:pt idx="635">
                  <c:v>-138.4308927056444</c:v>
                </c:pt>
                <c:pt idx="636">
                  <c:v>-138.4308927056444</c:v>
                </c:pt>
                <c:pt idx="637">
                  <c:v>-138.4308927056444</c:v>
                </c:pt>
                <c:pt idx="638">
                  <c:v>-138.4308927056444</c:v>
                </c:pt>
                <c:pt idx="639">
                  <c:v>-138.4308927056444</c:v>
                </c:pt>
                <c:pt idx="640">
                  <c:v>-138.4308927056444</c:v>
                </c:pt>
                <c:pt idx="641">
                  <c:v>-138.4308927056444</c:v>
                </c:pt>
                <c:pt idx="642">
                  <c:v>-138.4308927056444</c:v>
                </c:pt>
                <c:pt idx="643">
                  <c:v>-138.4308927056444</c:v>
                </c:pt>
                <c:pt idx="644">
                  <c:v>-138.4308927056444</c:v>
                </c:pt>
                <c:pt idx="645">
                  <c:v>-138.4308927056444</c:v>
                </c:pt>
                <c:pt idx="646">
                  <c:v>-138.4308927056444</c:v>
                </c:pt>
                <c:pt idx="647">
                  <c:v>-138.4308927056444</c:v>
                </c:pt>
                <c:pt idx="648">
                  <c:v>-138.4308927056444</c:v>
                </c:pt>
                <c:pt idx="649">
                  <c:v>-138.4308927056444</c:v>
                </c:pt>
                <c:pt idx="650">
                  <c:v>-138.4308927056444</c:v>
                </c:pt>
                <c:pt idx="651">
                  <c:v>-138.4308927056444</c:v>
                </c:pt>
                <c:pt idx="652">
                  <c:v>-138.4308927056444</c:v>
                </c:pt>
                <c:pt idx="653">
                  <c:v>-138.4308927056444</c:v>
                </c:pt>
                <c:pt idx="654">
                  <c:v>-138.4308927056444</c:v>
                </c:pt>
                <c:pt idx="655">
                  <c:v>-138.4308927056444</c:v>
                </c:pt>
                <c:pt idx="656">
                  <c:v>-138.4308927056444</c:v>
                </c:pt>
                <c:pt idx="657">
                  <c:v>-138.4308927056444</c:v>
                </c:pt>
                <c:pt idx="658">
                  <c:v>-138.4308927056444</c:v>
                </c:pt>
                <c:pt idx="659">
                  <c:v>-138.4308927056444</c:v>
                </c:pt>
                <c:pt idx="660">
                  <c:v>-138.4308927056444</c:v>
                </c:pt>
                <c:pt idx="661">
                  <c:v>-138.4308927056444</c:v>
                </c:pt>
                <c:pt idx="662">
                  <c:v>-138.4308927056444</c:v>
                </c:pt>
                <c:pt idx="663">
                  <c:v>-138.4308927056444</c:v>
                </c:pt>
                <c:pt idx="664">
                  <c:v>-138.4308927056444</c:v>
                </c:pt>
                <c:pt idx="665">
                  <c:v>-138.4308927056444</c:v>
                </c:pt>
                <c:pt idx="666">
                  <c:v>-138.4308927056444</c:v>
                </c:pt>
                <c:pt idx="667">
                  <c:v>-138.4308927056444</c:v>
                </c:pt>
                <c:pt idx="668">
                  <c:v>-138.4308927056444</c:v>
                </c:pt>
                <c:pt idx="669">
                  <c:v>-138.4308927056444</c:v>
                </c:pt>
                <c:pt idx="670">
                  <c:v>-138.4308927056444</c:v>
                </c:pt>
                <c:pt idx="671">
                  <c:v>-138.4308927056444</c:v>
                </c:pt>
                <c:pt idx="672">
                  <c:v>-138.4308927056444</c:v>
                </c:pt>
                <c:pt idx="673">
                  <c:v>-138.4308927056444</c:v>
                </c:pt>
                <c:pt idx="674">
                  <c:v>-138.4308927056444</c:v>
                </c:pt>
                <c:pt idx="675">
                  <c:v>-138.4308927056444</c:v>
                </c:pt>
                <c:pt idx="676">
                  <c:v>-138.4308927056444</c:v>
                </c:pt>
                <c:pt idx="677">
                  <c:v>-138.4308927056444</c:v>
                </c:pt>
                <c:pt idx="678">
                  <c:v>-138.4308927056444</c:v>
                </c:pt>
                <c:pt idx="679">
                  <c:v>-138.4308927056444</c:v>
                </c:pt>
                <c:pt idx="680">
                  <c:v>-138.4308927056444</c:v>
                </c:pt>
                <c:pt idx="681">
                  <c:v>-138.4308927056444</c:v>
                </c:pt>
                <c:pt idx="682">
                  <c:v>-138.4308927056444</c:v>
                </c:pt>
                <c:pt idx="683">
                  <c:v>-138.4308927056444</c:v>
                </c:pt>
                <c:pt idx="684">
                  <c:v>-138.4308927056444</c:v>
                </c:pt>
                <c:pt idx="685">
                  <c:v>-138.4308927056444</c:v>
                </c:pt>
                <c:pt idx="686">
                  <c:v>-138.4308927056444</c:v>
                </c:pt>
                <c:pt idx="687">
                  <c:v>-138.4308927056444</c:v>
                </c:pt>
                <c:pt idx="688">
                  <c:v>-138.4308927056444</c:v>
                </c:pt>
                <c:pt idx="689">
                  <c:v>-138.4308927056444</c:v>
                </c:pt>
                <c:pt idx="690">
                  <c:v>-138.4308927056444</c:v>
                </c:pt>
                <c:pt idx="691">
                  <c:v>-138.4308927056444</c:v>
                </c:pt>
                <c:pt idx="692">
                  <c:v>-138.4308927056444</c:v>
                </c:pt>
                <c:pt idx="693">
                  <c:v>-138.4308927056444</c:v>
                </c:pt>
                <c:pt idx="694">
                  <c:v>-138.4308927056444</c:v>
                </c:pt>
                <c:pt idx="695">
                  <c:v>-138.4308927056444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AE8E-42CE-B0C7-FC28410AC1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1492864"/>
        <c:axId val="511494400"/>
      </c:lineChart>
      <c:catAx>
        <c:axId val="511492864"/>
        <c:scaling>
          <c:orientation val="minMax"/>
        </c:scaling>
        <c:delete val="0"/>
        <c:axPos val="b"/>
        <c:numFmt formatCode="[$-409]d\-mmm\-yy;@" sourceLinked="0"/>
        <c:majorTickMark val="out"/>
        <c:minorTickMark val="none"/>
        <c:tickLblPos val="low"/>
        <c:spPr>
          <a:solidFill>
            <a:srgbClr val="FFFFFF"/>
          </a:solidFill>
          <a:ln cap="flat"/>
        </c:spPr>
        <c:txPr>
          <a:bodyPr rot="-5400000" vert="horz" anchor="b" anchorCtr="0"/>
          <a:lstStyle/>
          <a:p>
            <a:pPr>
              <a:defRPr sz="900" baseline="0">
                <a:latin typeface="Times New Roman" panose="02020603050405020304" pitchFamily="18" charset="0"/>
              </a:defRPr>
            </a:pPr>
            <a:endParaRPr lang="en-US"/>
          </a:p>
        </c:txPr>
        <c:crossAx val="511494400"/>
        <c:crosses val="autoZero"/>
        <c:auto val="0"/>
        <c:lblAlgn val="ctr"/>
        <c:lblOffset val="100"/>
        <c:tickMarkSkip val="2"/>
        <c:noMultiLvlLbl val="0"/>
      </c:catAx>
      <c:valAx>
        <c:axId val="511494400"/>
        <c:scaling>
          <c:orientation val="minMax"/>
          <c:max val="200"/>
          <c:min val="-200"/>
        </c:scaling>
        <c:delete val="0"/>
        <c:axPos val="l"/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Times New Roman" panose="02020603050405020304" pitchFamily="18" charset="0"/>
                    <a:ea typeface="Arial"/>
                    <a:cs typeface="Arial"/>
                  </a:defRPr>
                </a:pPr>
                <a:r>
                  <a:rPr lang="en-US" sz="900" baseline="0">
                    <a:latin typeface="Times New Roman" panose="02020603050405020304" pitchFamily="18" charset="0"/>
                  </a:rPr>
                  <a:t>ELEVASI </a:t>
                </a:r>
              </a:p>
            </c:rich>
          </c:tx>
          <c:layout>
            <c:manualLayout>
              <c:xMode val="edge"/>
              <c:yMode val="edge"/>
              <c:x val="1.1088477993079483E-2"/>
              <c:y val="0.42023979926111971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ea typeface="Arial"/>
                <a:cs typeface="Arial"/>
              </a:defRPr>
            </a:pPr>
            <a:endParaRPr lang="en-US"/>
          </a:p>
        </c:txPr>
        <c:crossAx val="511492864"/>
        <c:crosses val="autoZero"/>
        <c:crossBetween val="between"/>
        <c:majorUnit val="15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5503495552419562"/>
          <c:y val="0.11563243614230438"/>
          <c:w val="0.12587666825029545"/>
          <c:h val="0.46387183762989248"/>
        </c:manualLayout>
      </c:layout>
      <c:overlay val="0"/>
      <c:spPr>
        <a:solidFill>
          <a:srgbClr val="FFFFFF"/>
        </a:solidFill>
        <a:ln w="3175">
          <a:solidFill>
            <a:schemeClr val="accent1">
              <a:lumMod val="20000"/>
              <a:lumOff val="80000"/>
              <a:alpha val="11000"/>
            </a:schemeClr>
          </a:solidFill>
          <a:prstDash val="solid"/>
        </a:ln>
      </c:spPr>
      <c:txPr>
        <a:bodyPr/>
        <a:lstStyle/>
        <a:p>
          <a:pPr>
            <a:defRPr sz="900" b="1" i="0" u="none" strike="noStrike" kern="1200" spc="0" baseline="0">
              <a:solidFill>
                <a:srgbClr val="000000"/>
              </a:solidFill>
              <a:latin typeface="Times New Roman" panose="02020603050405020304" pitchFamily="18" charset="0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44" r="0.75000000000000044" t="1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83</xdr:col>
      <xdr:colOff>0</xdr:colOff>
      <xdr:row>21</xdr:row>
      <xdr:rowOff>0</xdr:rowOff>
    </xdr:from>
    <xdr:to>
      <xdr:col>89</xdr:col>
      <xdr:colOff>581427</xdr:colOff>
      <xdr:row>39</xdr:row>
      <xdr:rowOff>20839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572065A-78A5-447A-BB89-96644EADC7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3399" t="40141" r="34396" b="16965"/>
        <a:stretch>
          <a:fillRect/>
        </a:stretch>
      </xdr:blipFill>
      <xdr:spPr bwMode="auto">
        <a:xfrm>
          <a:off x="54159150" y="4000500"/>
          <a:ext cx="4943877" cy="34498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91</xdr:col>
      <xdr:colOff>0</xdr:colOff>
      <xdr:row>21</xdr:row>
      <xdr:rowOff>152400</xdr:rowOff>
    </xdr:from>
    <xdr:to>
      <xdr:col>98</xdr:col>
      <xdr:colOff>314101</xdr:colOff>
      <xdr:row>28</xdr:row>
      <xdr:rowOff>8286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75754DBC-676E-4BF3-81AE-0C492CE817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579" t="68263" r="11121" b="21046"/>
        <a:stretch>
          <a:fillRect/>
        </a:stretch>
      </xdr:blipFill>
      <xdr:spPr bwMode="auto">
        <a:xfrm>
          <a:off x="59512200" y="4152900"/>
          <a:ext cx="4581301" cy="11893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458211</xdr:colOff>
      <xdr:row>19</xdr:row>
      <xdr:rowOff>124834</xdr:rowOff>
    </xdr:from>
    <xdr:to>
      <xdr:col>16</xdr:col>
      <xdr:colOff>156345</xdr:colOff>
      <xdr:row>39</xdr:row>
      <xdr:rowOff>137534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388DAEF-E7A5-4CD0-AEF8-F717808BC7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EF5291-5A99-4436-AFCC-1192C2D2E140}">
  <sheetPr filterMode="1"/>
  <dimension ref="A1:AF752"/>
  <sheetViews>
    <sheetView tabSelected="1" topLeftCell="A8" workbookViewId="0">
      <selection activeCell="I683" sqref="I683:AF683"/>
    </sheetView>
  </sheetViews>
  <sheetFormatPr defaultRowHeight="15"/>
  <cols>
    <col min="3" max="3" width="12.5703125" customWidth="1"/>
  </cols>
  <sheetData>
    <row r="1" spans="1:32">
      <c r="A1" t="s">
        <v>238</v>
      </c>
      <c r="B1" t="s">
        <v>239</v>
      </c>
      <c r="C1" t="s">
        <v>240</v>
      </c>
      <c r="D1" t="s">
        <v>241</v>
      </c>
    </row>
    <row r="2" spans="1:32">
      <c r="A2" t="s">
        <v>242</v>
      </c>
      <c r="B2" t="s">
        <v>243</v>
      </c>
    </row>
    <row r="3" spans="1:32">
      <c r="A3" t="s">
        <v>244</v>
      </c>
      <c r="B3" t="s">
        <v>245</v>
      </c>
    </row>
    <row r="7" spans="1:32">
      <c r="A7" t="s">
        <v>6</v>
      </c>
      <c r="B7" t="s">
        <v>7</v>
      </c>
      <c r="C7" t="s">
        <v>8</v>
      </c>
      <c r="D7" t="s">
        <v>9</v>
      </c>
      <c r="E7" t="s">
        <v>10</v>
      </c>
      <c r="F7" t="s">
        <v>61</v>
      </c>
    </row>
    <row r="8" spans="1:32">
      <c r="A8" t="s">
        <v>1</v>
      </c>
      <c r="B8" t="s">
        <v>235</v>
      </c>
      <c r="C8" t="s">
        <v>254</v>
      </c>
      <c r="D8" t="s">
        <v>236</v>
      </c>
      <c r="E8" t="s">
        <v>255</v>
      </c>
      <c r="F8" t="s">
        <v>256</v>
      </c>
      <c r="G8" t="s">
        <v>56</v>
      </c>
    </row>
    <row r="9" spans="1:32" hidden="1">
      <c r="A9">
        <v>-5.9214000000000002</v>
      </c>
      <c r="B9">
        <v>105.9867</v>
      </c>
      <c r="C9" s="2">
        <v>45627</v>
      </c>
      <c r="D9" s="3">
        <v>0</v>
      </c>
      <c r="E9">
        <v>-0.98599999999999999</v>
      </c>
      <c r="F9" s="1">
        <f>E9*100</f>
        <v>-98.6</v>
      </c>
      <c r="G9">
        <v>-98.6</v>
      </c>
      <c r="I9">
        <v>26.3</v>
      </c>
      <c r="J9">
        <v>30.2</v>
      </c>
      <c r="K9">
        <v>28.1</v>
      </c>
      <c r="L9">
        <v>21.2</v>
      </c>
      <c r="M9">
        <v>11.700000000000001</v>
      </c>
      <c r="N9">
        <v>2.1999999999999997</v>
      </c>
      <c r="O9">
        <v>-4.8</v>
      </c>
      <c r="P9">
        <v>-7.5</v>
      </c>
      <c r="Q9">
        <v>-5.6000000000000005</v>
      </c>
      <c r="R9">
        <v>-0.2</v>
      </c>
      <c r="S9">
        <v>6.8000000000000007</v>
      </c>
      <c r="T9">
        <v>12.8</v>
      </c>
      <c r="U9">
        <v>15.299999999999999</v>
      </c>
      <c r="V9">
        <v>13</v>
      </c>
      <c r="W9">
        <v>5.5</v>
      </c>
      <c r="X9">
        <v>-5.7</v>
      </c>
      <c r="Y9">
        <v>-18.399999999999999</v>
      </c>
      <c r="Z9">
        <v>-29.599999999999998</v>
      </c>
      <c r="AA9">
        <v>-36.4</v>
      </c>
      <c r="AB9">
        <v>-37</v>
      </c>
      <c r="AC9">
        <v>-30.9</v>
      </c>
      <c r="AD9">
        <v>-19.100000000000001</v>
      </c>
      <c r="AE9">
        <v>-4</v>
      </c>
      <c r="AF9">
        <v>11.3</v>
      </c>
    </row>
    <row r="10" spans="1:32" hidden="1">
      <c r="A10">
        <v>-5.9214000000000002</v>
      </c>
      <c r="B10">
        <v>105.9867</v>
      </c>
      <c r="C10" s="2">
        <v>45627</v>
      </c>
      <c r="D10" s="3">
        <v>4.1666666666666664E-2</v>
      </c>
      <c r="E10">
        <v>-0.83199999999999996</v>
      </c>
      <c r="F10" s="148">
        <f t="shared" ref="F10:F73" si="0">E10*100</f>
        <v>-83.2</v>
      </c>
      <c r="G10">
        <v>-83.2</v>
      </c>
      <c r="I10">
        <v>-98.6</v>
      </c>
      <c r="J10">
        <v>-83.2</v>
      </c>
      <c r="K10">
        <v>-59.099999999999994</v>
      </c>
      <c r="L10">
        <v>-31.3</v>
      </c>
      <c r="M10">
        <v>-5.0999999999999996</v>
      </c>
      <c r="N10">
        <v>15.1</v>
      </c>
      <c r="O10">
        <v>27.1</v>
      </c>
      <c r="P10">
        <v>30.9</v>
      </c>
      <c r="Q10">
        <v>28.7</v>
      </c>
      <c r="R10">
        <v>24.099999999999998</v>
      </c>
      <c r="S10">
        <v>21.099999999999998</v>
      </c>
      <c r="T10">
        <v>22.6</v>
      </c>
      <c r="U10">
        <v>29.9</v>
      </c>
      <c r="V10">
        <v>42</v>
      </c>
      <c r="W10">
        <v>55.800000000000004</v>
      </c>
      <c r="X10">
        <v>67.2</v>
      </c>
      <c r="Y10">
        <v>71.7</v>
      </c>
      <c r="Z10">
        <v>66.100000000000009</v>
      </c>
      <c r="AA10">
        <v>49.1</v>
      </c>
      <c r="AB10">
        <v>22</v>
      </c>
      <c r="AC10">
        <v>-11.5</v>
      </c>
      <c r="AD10">
        <v>-46</v>
      </c>
      <c r="AE10">
        <v>-75.5</v>
      </c>
      <c r="AF10">
        <v>-95</v>
      </c>
    </row>
    <row r="11" spans="1:32" hidden="1">
      <c r="A11">
        <v>-5.9214000000000002</v>
      </c>
      <c r="B11">
        <v>105.9867</v>
      </c>
      <c r="C11" s="2">
        <v>45627</v>
      </c>
      <c r="D11" s="3">
        <v>8.3333333333333329E-2</v>
      </c>
      <c r="E11">
        <v>-0.59099999999999997</v>
      </c>
      <c r="F11" s="148">
        <f t="shared" si="0"/>
        <v>-59.099999999999994</v>
      </c>
      <c r="G11">
        <v>-59.099999999999994</v>
      </c>
    </row>
    <row r="12" spans="1:32" hidden="1">
      <c r="A12">
        <v>-5.9214000000000002</v>
      </c>
      <c r="B12">
        <v>105.9867</v>
      </c>
      <c r="C12" s="2">
        <v>45627</v>
      </c>
      <c r="D12" s="3">
        <v>0.125</v>
      </c>
      <c r="E12">
        <v>-0.313</v>
      </c>
      <c r="F12" s="148">
        <f t="shared" si="0"/>
        <v>-31.3</v>
      </c>
      <c r="G12">
        <v>-31.3</v>
      </c>
    </row>
    <row r="13" spans="1:32" hidden="1">
      <c r="A13">
        <v>-5.9214000000000002</v>
      </c>
      <c r="B13">
        <v>105.9867</v>
      </c>
      <c r="C13" s="2">
        <v>45627</v>
      </c>
      <c r="D13" s="3">
        <v>0.16666666666666666</v>
      </c>
      <c r="E13">
        <v>-5.0999999999999997E-2</v>
      </c>
      <c r="F13" s="148">
        <f t="shared" si="0"/>
        <v>-5.0999999999999996</v>
      </c>
      <c r="G13">
        <v>-5.0999999999999996</v>
      </c>
    </row>
    <row r="14" spans="1:32" hidden="1">
      <c r="A14">
        <v>-5.9214000000000002</v>
      </c>
      <c r="B14">
        <v>105.9867</v>
      </c>
      <c r="C14" s="2">
        <v>45627</v>
      </c>
      <c r="D14" s="3">
        <v>0.20833333333333334</v>
      </c>
      <c r="E14">
        <v>0.151</v>
      </c>
      <c r="F14" s="148">
        <f t="shared" si="0"/>
        <v>15.1</v>
      </c>
      <c r="G14">
        <v>15.1</v>
      </c>
    </row>
    <row r="15" spans="1:32" hidden="1">
      <c r="A15">
        <v>-5.9214000000000002</v>
      </c>
      <c r="B15">
        <v>105.9867</v>
      </c>
      <c r="C15" s="2">
        <v>45627</v>
      </c>
      <c r="D15" s="3">
        <v>0.25</v>
      </c>
      <c r="E15">
        <v>0.27100000000000002</v>
      </c>
      <c r="F15" s="148">
        <f t="shared" si="0"/>
        <v>27.1</v>
      </c>
      <c r="G15">
        <v>27.1</v>
      </c>
    </row>
    <row r="16" spans="1:32" hidden="1">
      <c r="A16">
        <v>-5.9214000000000002</v>
      </c>
      <c r="B16">
        <v>105.9867</v>
      </c>
      <c r="C16" s="2">
        <v>45627</v>
      </c>
      <c r="D16" s="3">
        <v>0.29166666666666669</v>
      </c>
      <c r="E16">
        <v>0.309</v>
      </c>
      <c r="F16" s="148">
        <f t="shared" si="0"/>
        <v>30.9</v>
      </c>
      <c r="G16">
        <v>30.9</v>
      </c>
    </row>
    <row r="17" spans="1:7" hidden="1">
      <c r="A17">
        <v>-5.9214000000000002</v>
      </c>
      <c r="B17">
        <v>105.9867</v>
      </c>
      <c r="C17" s="2">
        <v>45627</v>
      </c>
      <c r="D17" s="3">
        <v>0.33333333333333331</v>
      </c>
      <c r="E17">
        <v>0.28699999999999998</v>
      </c>
      <c r="F17" s="148">
        <f t="shared" si="0"/>
        <v>28.7</v>
      </c>
      <c r="G17">
        <v>28.7</v>
      </c>
    </row>
    <row r="18" spans="1:7" hidden="1">
      <c r="A18">
        <v>-5.9214000000000002</v>
      </c>
      <c r="B18">
        <v>105.9867</v>
      </c>
      <c r="C18" s="2">
        <v>45627</v>
      </c>
      <c r="D18" s="3">
        <v>0.375</v>
      </c>
      <c r="E18">
        <v>0.24099999999999999</v>
      </c>
      <c r="F18" s="148">
        <f t="shared" si="0"/>
        <v>24.099999999999998</v>
      </c>
      <c r="G18">
        <v>24.099999999999998</v>
      </c>
    </row>
    <row r="19" spans="1:7" hidden="1">
      <c r="A19">
        <v>-5.9214000000000002</v>
      </c>
      <c r="B19">
        <v>105.9867</v>
      </c>
      <c r="C19" s="2">
        <v>45627</v>
      </c>
      <c r="D19" s="3">
        <v>0.41666666666666669</v>
      </c>
      <c r="E19">
        <v>0.21099999999999999</v>
      </c>
      <c r="F19" s="148">
        <f t="shared" si="0"/>
        <v>21.099999999999998</v>
      </c>
      <c r="G19">
        <v>21.099999999999998</v>
      </c>
    </row>
    <row r="20" spans="1:7" hidden="1">
      <c r="A20">
        <v>-5.9214000000000002</v>
      </c>
      <c r="B20">
        <v>105.9867</v>
      </c>
      <c r="C20" s="2">
        <v>45627</v>
      </c>
      <c r="D20" s="3">
        <v>0.45833333333333331</v>
      </c>
      <c r="E20">
        <v>0.22600000000000001</v>
      </c>
      <c r="F20" s="148">
        <f t="shared" si="0"/>
        <v>22.6</v>
      </c>
      <c r="G20">
        <v>22.6</v>
      </c>
    </row>
    <row r="21" spans="1:7" hidden="1">
      <c r="A21">
        <v>-5.9214000000000002</v>
      </c>
      <c r="B21">
        <v>105.9867</v>
      </c>
      <c r="C21" s="2">
        <v>45627</v>
      </c>
      <c r="D21" s="3">
        <v>0.5</v>
      </c>
      <c r="E21">
        <v>0.29899999999999999</v>
      </c>
      <c r="F21" s="148">
        <f t="shared" si="0"/>
        <v>29.9</v>
      </c>
      <c r="G21">
        <v>29.9</v>
      </c>
    </row>
    <row r="22" spans="1:7" hidden="1">
      <c r="A22">
        <v>-5.9214000000000002</v>
      </c>
      <c r="B22">
        <v>105.9867</v>
      </c>
      <c r="C22" s="2">
        <v>45627</v>
      </c>
      <c r="D22" s="3">
        <v>0.54166666666666663</v>
      </c>
      <c r="E22">
        <v>0.42</v>
      </c>
      <c r="F22" s="148">
        <f t="shared" si="0"/>
        <v>42</v>
      </c>
      <c r="G22">
        <v>42</v>
      </c>
    </row>
    <row r="23" spans="1:7" hidden="1">
      <c r="A23">
        <v>-5.9214000000000002</v>
      </c>
      <c r="B23">
        <v>105.9867</v>
      </c>
      <c r="C23" s="2">
        <v>45627</v>
      </c>
      <c r="D23" s="3">
        <v>0.58333333333333337</v>
      </c>
      <c r="E23">
        <v>0.55800000000000005</v>
      </c>
      <c r="F23" s="148">
        <f t="shared" si="0"/>
        <v>55.800000000000004</v>
      </c>
      <c r="G23">
        <v>55.800000000000004</v>
      </c>
    </row>
    <row r="24" spans="1:7" hidden="1">
      <c r="A24">
        <v>-5.9214000000000002</v>
      </c>
      <c r="B24">
        <v>105.9867</v>
      </c>
      <c r="C24" s="2">
        <v>45627</v>
      </c>
      <c r="D24" s="3">
        <v>0.625</v>
      </c>
      <c r="E24">
        <v>0.67200000000000004</v>
      </c>
      <c r="F24" s="148">
        <f t="shared" si="0"/>
        <v>67.2</v>
      </c>
      <c r="G24">
        <v>67.2</v>
      </c>
    </row>
    <row r="25" spans="1:7" hidden="1">
      <c r="A25">
        <v>-5.9214000000000002</v>
      </c>
      <c r="B25">
        <v>105.9867</v>
      </c>
      <c r="C25" s="2">
        <v>45627</v>
      </c>
      <c r="D25" s="3">
        <v>0.66666666666666663</v>
      </c>
      <c r="E25">
        <v>0.71699999999999997</v>
      </c>
      <c r="F25" s="148">
        <f t="shared" si="0"/>
        <v>71.7</v>
      </c>
      <c r="G25">
        <v>71.7</v>
      </c>
    </row>
    <row r="26" spans="1:7" hidden="1">
      <c r="A26">
        <v>-5.9214000000000002</v>
      </c>
      <c r="B26">
        <v>105.9867</v>
      </c>
      <c r="C26" s="2">
        <v>45627</v>
      </c>
      <c r="D26" s="3">
        <v>0.70833333333333337</v>
      </c>
      <c r="E26">
        <v>0.66100000000000003</v>
      </c>
      <c r="F26" s="148">
        <f t="shared" si="0"/>
        <v>66.100000000000009</v>
      </c>
      <c r="G26">
        <v>66.100000000000009</v>
      </c>
    </row>
    <row r="27" spans="1:7" hidden="1">
      <c r="A27">
        <v>-5.9214000000000002</v>
      </c>
      <c r="B27">
        <v>105.9867</v>
      </c>
      <c r="C27" s="2">
        <v>45627</v>
      </c>
      <c r="D27" s="3">
        <v>0.75</v>
      </c>
      <c r="E27">
        <v>0.49099999999999999</v>
      </c>
      <c r="F27" s="148">
        <f t="shared" si="0"/>
        <v>49.1</v>
      </c>
      <c r="G27">
        <v>49.1</v>
      </c>
    </row>
    <row r="28" spans="1:7" hidden="1">
      <c r="A28">
        <v>-5.9214000000000002</v>
      </c>
      <c r="B28">
        <v>105.9867</v>
      </c>
      <c r="C28" s="2">
        <v>45627</v>
      </c>
      <c r="D28" s="3">
        <v>0.79166666666666663</v>
      </c>
      <c r="E28">
        <v>0.22</v>
      </c>
      <c r="F28" s="148">
        <f t="shared" si="0"/>
        <v>22</v>
      </c>
      <c r="G28">
        <v>22</v>
      </c>
    </row>
    <row r="29" spans="1:7" hidden="1">
      <c r="A29">
        <v>-5.9214000000000002</v>
      </c>
      <c r="B29">
        <v>105.9867</v>
      </c>
      <c r="C29" s="2">
        <v>45627</v>
      </c>
      <c r="D29" s="3">
        <v>0.83333333333333337</v>
      </c>
      <c r="E29">
        <v>-0.115</v>
      </c>
      <c r="F29" s="148">
        <f t="shared" si="0"/>
        <v>-11.5</v>
      </c>
      <c r="G29">
        <v>-11.5</v>
      </c>
    </row>
    <row r="30" spans="1:7" hidden="1">
      <c r="A30">
        <v>-5.9214000000000002</v>
      </c>
      <c r="B30">
        <v>105.9867</v>
      </c>
      <c r="C30" s="2">
        <v>45627</v>
      </c>
      <c r="D30" s="3">
        <v>0.875</v>
      </c>
      <c r="E30">
        <v>-0.46</v>
      </c>
      <c r="F30" s="148">
        <f t="shared" si="0"/>
        <v>-46</v>
      </c>
      <c r="G30">
        <v>-46</v>
      </c>
    </row>
    <row r="31" spans="1:7" hidden="1">
      <c r="A31">
        <v>-5.9214000000000002</v>
      </c>
      <c r="B31">
        <v>105.9867</v>
      </c>
      <c r="C31" s="2">
        <v>45627</v>
      </c>
      <c r="D31" s="3">
        <v>0.91666666666666663</v>
      </c>
      <c r="E31">
        <v>-0.755</v>
      </c>
      <c r="F31" s="148">
        <f t="shared" si="0"/>
        <v>-75.5</v>
      </c>
      <c r="G31">
        <v>-75.5</v>
      </c>
    </row>
    <row r="32" spans="1:7" hidden="1">
      <c r="A32">
        <v>-5.9214000000000002</v>
      </c>
      <c r="B32">
        <v>105.9867</v>
      </c>
      <c r="C32" s="2">
        <v>45627</v>
      </c>
      <c r="D32" s="3">
        <v>0.95833333333333337</v>
      </c>
      <c r="E32">
        <v>-0.95</v>
      </c>
      <c r="F32" s="148">
        <f t="shared" si="0"/>
        <v>-95</v>
      </c>
      <c r="G32">
        <v>-95</v>
      </c>
    </row>
    <row r="33" spans="1:32" hidden="1">
      <c r="A33">
        <v>-5.9214000000000002</v>
      </c>
      <c r="B33">
        <v>105.9867</v>
      </c>
      <c r="C33" s="2">
        <v>45628</v>
      </c>
      <c r="D33" s="3">
        <v>0</v>
      </c>
      <c r="E33">
        <v>-1.0129999999999999</v>
      </c>
      <c r="F33" s="148">
        <f t="shared" si="0"/>
        <v>-101.29999999999998</v>
      </c>
      <c r="G33">
        <v>-101.29999999999998</v>
      </c>
      <c r="I33">
        <v>23.599999999999998</v>
      </c>
      <c r="J33">
        <v>30.7</v>
      </c>
      <c r="K33">
        <v>31.4</v>
      </c>
      <c r="L33">
        <v>26.3</v>
      </c>
      <c r="M33">
        <v>17.2</v>
      </c>
      <c r="N33">
        <v>6.8000000000000007</v>
      </c>
      <c r="O33">
        <v>-2.1</v>
      </c>
      <c r="P33">
        <v>-7.1999999999999993</v>
      </c>
      <c r="Q33">
        <v>-7.5</v>
      </c>
      <c r="R33">
        <v>-3.3000000000000003</v>
      </c>
      <c r="S33">
        <v>3.5999999999999996</v>
      </c>
      <c r="T33">
        <v>10.8</v>
      </c>
      <c r="U33">
        <v>15.4</v>
      </c>
      <c r="V33">
        <v>15.6</v>
      </c>
      <c r="W33">
        <v>10.299999999999999</v>
      </c>
      <c r="X33">
        <v>0.3</v>
      </c>
      <c r="Y33">
        <v>-12.5</v>
      </c>
      <c r="Z33">
        <v>-25.3</v>
      </c>
      <c r="AA33">
        <v>-34.9</v>
      </c>
      <c r="AB33">
        <v>-38.800000000000004</v>
      </c>
      <c r="AC33">
        <v>-35.9</v>
      </c>
      <c r="AD33">
        <v>-26.400000000000002</v>
      </c>
      <c r="AE33">
        <v>-12.2</v>
      </c>
      <c r="AF33">
        <v>3.9</v>
      </c>
    </row>
    <row r="34" spans="1:32" hidden="1">
      <c r="A34">
        <v>-5.9214000000000002</v>
      </c>
      <c r="B34">
        <v>105.9867</v>
      </c>
      <c r="C34" s="2">
        <v>45628</v>
      </c>
      <c r="D34" s="3">
        <v>4.1666666666666664E-2</v>
      </c>
      <c r="E34">
        <v>-0.93899999999999995</v>
      </c>
      <c r="F34" s="148">
        <f t="shared" si="0"/>
        <v>-93.899999999999991</v>
      </c>
      <c r="G34">
        <v>-93.899999999999991</v>
      </c>
      <c r="I34">
        <v>-101.29999999999998</v>
      </c>
      <c r="J34">
        <v>-93.899999999999991</v>
      </c>
      <c r="K34">
        <v>-75</v>
      </c>
      <c r="L34">
        <v>-48.699999999999996</v>
      </c>
      <c r="M34">
        <v>-20.599999999999998</v>
      </c>
      <c r="N34">
        <v>4.2</v>
      </c>
      <c r="O34">
        <v>21.9</v>
      </c>
      <c r="P34">
        <v>30.9</v>
      </c>
      <c r="Q34">
        <v>31.900000000000002</v>
      </c>
      <c r="R34">
        <v>27.700000000000003</v>
      </c>
      <c r="S34">
        <v>22.1</v>
      </c>
      <c r="T34">
        <v>19.100000000000001</v>
      </c>
      <c r="U34">
        <v>21.3</v>
      </c>
      <c r="V34">
        <v>29.299999999999997</v>
      </c>
      <c r="W34">
        <v>41.6</v>
      </c>
      <c r="X34">
        <v>54.900000000000006</v>
      </c>
      <c r="Y34">
        <v>64.7</v>
      </c>
      <c r="Z34">
        <v>66.900000000000006</v>
      </c>
      <c r="AA34">
        <v>58.8</v>
      </c>
      <c r="AB34">
        <v>39.700000000000003</v>
      </c>
      <c r="AC34">
        <v>11.700000000000001</v>
      </c>
      <c r="AD34">
        <v>-21.2</v>
      </c>
      <c r="AE34">
        <v>-53.300000000000004</v>
      </c>
      <c r="AF34">
        <v>-79</v>
      </c>
    </row>
    <row r="35" spans="1:32" hidden="1">
      <c r="A35">
        <v>-5.9214000000000002</v>
      </c>
      <c r="B35">
        <v>105.9867</v>
      </c>
      <c r="C35" s="2">
        <v>45628</v>
      </c>
      <c r="D35" s="3">
        <v>8.3333333333333329E-2</v>
      </c>
      <c r="E35">
        <v>-0.75</v>
      </c>
      <c r="F35" s="148">
        <f t="shared" si="0"/>
        <v>-75</v>
      </c>
      <c r="G35">
        <v>-75</v>
      </c>
    </row>
    <row r="36" spans="1:32" hidden="1">
      <c r="A36">
        <v>-5.9214000000000002</v>
      </c>
      <c r="B36">
        <v>105.9867</v>
      </c>
      <c r="C36" s="2">
        <v>45628</v>
      </c>
      <c r="D36" s="3">
        <v>0.125</v>
      </c>
      <c r="E36">
        <v>-0.48699999999999999</v>
      </c>
      <c r="F36" s="148">
        <f t="shared" si="0"/>
        <v>-48.699999999999996</v>
      </c>
      <c r="G36">
        <v>-48.699999999999996</v>
      </c>
    </row>
    <row r="37" spans="1:32" hidden="1">
      <c r="A37">
        <v>-5.9214000000000002</v>
      </c>
      <c r="B37">
        <v>105.9867</v>
      </c>
      <c r="C37" s="2">
        <v>45628</v>
      </c>
      <c r="D37" s="3">
        <v>0.16666666666666666</v>
      </c>
      <c r="E37">
        <v>-0.20599999999999999</v>
      </c>
      <c r="F37" s="148">
        <f t="shared" si="0"/>
        <v>-20.599999999999998</v>
      </c>
      <c r="G37">
        <v>-20.599999999999998</v>
      </c>
    </row>
    <row r="38" spans="1:32" hidden="1">
      <c r="A38">
        <v>-5.9214000000000002</v>
      </c>
      <c r="B38">
        <v>105.9867</v>
      </c>
      <c r="C38" s="2">
        <v>45628</v>
      </c>
      <c r="D38" s="3">
        <v>0.20833333333333334</v>
      </c>
      <c r="E38">
        <v>4.2000000000000003E-2</v>
      </c>
      <c r="F38" s="148">
        <f t="shared" si="0"/>
        <v>4.2</v>
      </c>
      <c r="G38">
        <v>4.2</v>
      </c>
    </row>
    <row r="39" spans="1:32" hidden="1">
      <c r="A39">
        <v>-5.9214000000000002</v>
      </c>
      <c r="B39">
        <v>105.9867</v>
      </c>
      <c r="C39" s="2">
        <v>45628</v>
      </c>
      <c r="D39" s="3">
        <v>0.25</v>
      </c>
      <c r="E39">
        <v>0.219</v>
      </c>
      <c r="F39" s="148">
        <f t="shared" si="0"/>
        <v>21.9</v>
      </c>
      <c r="G39">
        <v>21.9</v>
      </c>
    </row>
    <row r="40" spans="1:32" hidden="1">
      <c r="A40">
        <v>-5.9214000000000002</v>
      </c>
      <c r="B40">
        <v>105.9867</v>
      </c>
      <c r="C40" s="2">
        <v>45628</v>
      </c>
      <c r="D40" s="3">
        <v>0.29166666666666669</v>
      </c>
      <c r="E40">
        <v>0.309</v>
      </c>
      <c r="F40" s="148">
        <f t="shared" si="0"/>
        <v>30.9</v>
      </c>
      <c r="G40">
        <v>30.9</v>
      </c>
    </row>
    <row r="41" spans="1:32" hidden="1">
      <c r="A41">
        <v>-5.9214000000000002</v>
      </c>
      <c r="B41">
        <v>105.9867</v>
      </c>
      <c r="C41" s="2">
        <v>45628</v>
      </c>
      <c r="D41" s="3">
        <v>0.33333333333333331</v>
      </c>
      <c r="E41">
        <v>0.31900000000000001</v>
      </c>
      <c r="F41" s="148">
        <f t="shared" si="0"/>
        <v>31.900000000000002</v>
      </c>
      <c r="G41">
        <v>31.900000000000002</v>
      </c>
    </row>
    <row r="42" spans="1:32" hidden="1">
      <c r="A42">
        <v>-5.9214000000000002</v>
      </c>
      <c r="B42">
        <v>105.9867</v>
      </c>
      <c r="C42" s="2">
        <v>45628</v>
      </c>
      <c r="D42" s="3">
        <v>0.375</v>
      </c>
      <c r="E42">
        <v>0.27700000000000002</v>
      </c>
      <c r="F42" s="148">
        <f t="shared" si="0"/>
        <v>27.700000000000003</v>
      </c>
      <c r="G42">
        <v>27.700000000000003</v>
      </c>
    </row>
    <row r="43" spans="1:32" hidden="1">
      <c r="A43">
        <v>-5.9214000000000002</v>
      </c>
      <c r="B43">
        <v>105.9867</v>
      </c>
      <c r="C43" s="2">
        <v>45628</v>
      </c>
      <c r="D43" s="3">
        <v>0.41666666666666669</v>
      </c>
      <c r="E43">
        <v>0.221</v>
      </c>
      <c r="F43" s="148">
        <f t="shared" si="0"/>
        <v>22.1</v>
      </c>
      <c r="G43">
        <v>22.1</v>
      </c>
    </row>
    <row r="44" spans="1:32" hidden="1">
      <c r="A44">
        <v>-5.9214000000000002</v>
      </c>
      <c r="B44">
        <v>105.9867</v>
      </c>
      <c r="C44" s="2">
        <v>45628</v>
      </c>
      <c r="D44" s="3">
        <v>0.45833333333333331</v>
      </c>
      <c r="E44">
        <v>0.191</v>
      </c>
      <c r="F44" s="148">
        <f t="shared" si="0"/>
        <v>19.100000000000001</v>
      </c>
      <c r="G44">
        <v>19.100000000000001</v>
      </c>
    </row>
    <row r="45" spans="1:32" hidden="1">
      <c r="A45">
        <v>-5.9214000000000002</v>
      </c>
      <c r="B45">
        <v>105.9867</v>
      </c>
      <c r="C45" s="2">
        <v>45628</v>
      </c>
      <c r="D45" s="3">
        <v>0.5</v>
      </c>
      <c r="E45">
        <v>0.21299999999999999</v>
      </c>
      <c r="F45" s="148">
        <f t="shared" si="0"/>
        <v>21.3</v>
      </c>
      <c r="G45">
        <v>21.3</v>
      </c>
    </row>
    <row r="46" spans="1:32" hidden="1">
      <c r="A46">
        <v>-5.9214000000000002</v>
      </c>
      <c r="B46">
        <v>105.9867</v>
      </c>
      <c r="C46" s="2">
        <v>45628</v>
      </c>
      <c r="D46" s="3">
        <v>0.54166666666666663</v>
      </c>
      <c r="E46">
        <v>0.29299999999999998</v>
      </c>
      <c r="F46" s="148">
        <f t="shared" si="0"/>
        <v>29.299999999999997</v>
      </c>
      <c r="G46">
        <v>29.299999999999997</v>
      </c>
    </row>
    <row r="47" spans="1:32" hidden="1">
      <c r="A47">
        <v>-5.9214000000000002</v>
      </c>
      <c r="B47">
        <v>105.9867</v>
      </c>
      <c r="C47" s="2">
        <v>45628</v>
      </c>
      <c r="D47" s="3">
        <v>0.58333333333333337</v>
      </c>
      <c r="E47">
        <v>0.41599999999999998</v>
      </c>
      <c r="F47" s="148">
        <f t="shared" si="0"/>
        <v>41.6</v>
      </c>
      <c r="G47">
        <v>41.6</v>
      </c>
    </row>
    <row r="48" spans="1:32" hidden="1">
      <c r="A48">
        <v>-5.9214000000000002</v>
      </c>
      <c r="B48">
        <v>105.9867</v>
      </c>
      <c r="C48" s="2">
        <v>45628</v>
      </c>
      <c r="D48" s="3">
        <v>0.625</v>
      </c>
      <c r="E48">
        <v>0.54900000000000004</v>
      </c>
      <c r="F48" s="148">
        <f t="shared" si="0"/>
        <v>54.900000000000006</v>
      </c>
      <c r="G48">
        <v>54.900000000000006</v>
      </c>
    </row>
    <row r="49" spans="1:32" hidden="1">
      <c r="A49">
        <v>-5.9214000000000002</v>
      </c>
      <c r="B49">
        <v>105.9867</v>
      </c>
      <c r="C49" s="2">
        <v>45628</v>
      </c>
      <c r="D49" s="3">
        <v>0.66666666666666663</v>
      </c>
      <c r="E49">
        <v>0.64700000000000002</v>
      </c>
      <c r="F49" s="148">
        <f t="shared" si="0"/>
        <v>64.7</v>
      </c>
      <c r="G49">
        <v>64.7</v>
      </c>
    </row>
    <row r="50" spans="1:32" hidden="1">
      <c r="A50">
        <v>-5.9214000000000002</v>
      </c>
      <c r="B50">
        <v>105.9867</v>
      </c>
      <c r="C50" s="2">
        <v>45628</v>
      </c>
      <c r="D50" s="3">
        <v>0.70833333333333337</v>
      </c>
      <c r="E50">
        <v>0.66900000000000004</v>
      </c>
      <c r="F50" s="148">
        <f t="shared" si="0"/>
        <v>66.900000000000006</v>
      </c>
      <c r="G50">
        <v>66.900000000000006</v>
      </c>
    </row>
    <row r="51" spans="1:32" hidden="1">
      <c r="A51">
        <v>-5.9214000000000002</v>
      </c>
      <c r="B51">
        <v>105.9867</v>
      </c>
      <c r="C51" s="2">
        <v>45628</v>
      </c>
      <c r="D51" s="3">
        <v>0.75</v>
      </c>
      <c r="E51">
        <v>0.58799999999999997</v>
      </c>
      <c r="F51" s="148">
        <f t="shared" si="0"/>
        <v>58.8</v>
      </c>
      <c r="G51">
        <v>58.8</v>
      </c>
    </row>
    <row r="52" spans="1:32" hidden="1">
      <c r="A52">
        <v>-5.9214000000000002</v>
      </c>
      <c r="B52">
        <v>105.9867</v>
      </c>
      <c r="C52" s="2">
        <v>45628</v>
      </c>
      <c r="D52" s="3">
        <v>0.79166666666666663</v>
      </c>
      <c r="E52">
        <v>0.39700000000000002</v>
      </c>
      <c r="F52" s="148">
        <f t="shared" si="0"/>
        <v>39.700000000000003</v>
      </c>
      <c r="G52">
        <v>39.700000000000003</v>
      </c>
    </row>
    <row r="53" spans="1:32" hidden="1">
      <c r="A53">
        <v>-5.9214000000000002</v>
      </c>
      <c r="B53">
        <v>105.9867</v>
      </c>
      <c r="C53" s="2">
        <v>45628</v>
      </c>
      <c r="D53" s="3">
        <v>0.83333333333333337</v>
      </c>
      <c r="E53">
        <v>0.11700000000000001</v>
      </c>
      <c r="F53" s="148">
        <f t="shared" si="0"/>
        <v>11.700000000000001</v>
      </c>
      <c r="G53">
        <v>11.700000000000001</v>
      </c>
    </row>
    <row r="54" spans="1:32" hidden="1">
      <c r="A54">
        <v>-5.9214000000000002</v>
      </c>
      <c r="B54">
        <v>105.9867</v>
      </c>
      <c r="C54" s="2">
        <v>45628</v>
      </c>
      <c r="D54" s="3">
        <v>0.875</v>
      </c>
      <c r="E54">
        <v>-0.21199999999999999</v>
      </c>
      <c r="F54" s="148">
        <f t="shared" si="0"/>
        <v>-21.2</v>
      </c>
      <c r="G54">
        <v>-21.2</v>
      </c>
    </row>
    <row r="55" spans="1:32" hidden="1">
      <c r="A55">
        <v>-5.9214000000000002</v>
      </c>
      <c r="B55">
        <v>105.9867</v>
      </c>
      <c r="C55" s="2">
        <v>45628</v>
      </c>
      <c r="D55" s="3">
        <v>0.91666666666666663</v>
      </c>
      <c r="E55">
        <v>-0.53300000000000003</v>
      </c>
      <c r="F55" s="148">
        <f t="shared" si="0"/>
        <v>-53.300000000000004</v>
      </c>
      <c r="G55">
        <v>-53.300000000000004</v>
      </c>
    </row>
    <row r="56" spans="1:32" hidden="1">
      <c r="A56">
        <v>-5.9214000000000002</v>
      </c>
      <c r="B56">
        <v>105.9867</v>
      </c>
      <c r="C56" s="2">
        <v>45628</v>
      </c>
      <c r="D56" s="3">
        <v>0.95833333333333337</v>
      </c>
      <c r="E56">
        <v>-0.79</v>
      </c>
      <c r="F56" s="148">
        <f t="shared" si="0"/>
        <v>-79</v>
      </c>
      <c r="G56">
        <v>-79</v>
      </c>
    </row>
    <row r="57" spans="1:32" hidden="1">
      <c r="A57">
        <v>-5.9214000000000002</v>
      </c>
      <c r="B57">
        <v>105.9867</v>
      </c>
      <c r="C57" s="2">
        <v>45629</v>
      </c>
      <c r="D57" s="3">
        <v>0</v>
      </c>
      <c r="E57">
        <v>-0.93899999999999995</v>
      </c>
      <c r="F57" s="148">
        <f t="shared" si="0"/>
        <v>-93.899999999999991</v>
      </c>
      <c r="G57">
        <v>-93.899999999999991</v>
      </c>
    </row>
    <row r="58" spans="1:32" hidden="1">
      <c r="A58">
        <v>-5.9214000000000002</v>
      </c>
      <c r="B58">
        <v>105.9867</v>
      </c>
      <c r="C58" s="2">
        <v>45629</v>
      </c>
      <c r="D58" s="3">
        <v>4.1666666666666664E-2</v>
      </c>
      <c r="E58">
        <v>-0.95399999999999996</v>
      </c>
      <c r="F58" s="148">
        <f t="shared" si="0"/>
        <v>-95.399999999999991</v>
      </c>
      <c r="G58">
        <v>-95.399999999999991</v>
      </c>
      <c r="I58">
        <v>18.399999999999999</v>
      </c>
      <c r="J58">
        <v>28.499999999999996</v>
      </c>
      <c r="K58">
        <v>32.5</v>
      </c>
      <c r="L58">
        <v>30.099999999999998</v>
      </c>
      <c r="M58">
        <v>22.5</v>
      </c>
      <c r="N58">
        <v>12.1</v>
      </c>
      <c r="O58">
        <v>2</v>
      </c>
      <c r="P58">
        <v>-5.3</v>
      </c>
      <c r="Q58">
        <v>-8</v>
      </c>
      <c r="R58">
        <v>-5.8000000000000007</v>
      </c>
      <c r="S58">
        <v>0.1</v>
      </c>
      <c r="T58">
        <v>7.6</v>
      </c>
      <c r="U58">
        <v>13.8</v>
      </c>
      <c r="V58">
        <v>16.400000000000002</v>
      </c>
      <c r="W58">
        <v>13.8</v>
      </c>
      <c r="X58">
        <v>5.8999999999999995</v>
      </c>
      <c r="Y58">
        <v>-6</v>
      </c>
      <c r="Z58">
        <v>-19.2</v>
      </c>
      <c r="AA58">
        <v>-30.8</v>
      </c>
      <c r="AB58">
        <v>-37.799999999999997</v>
      </c>
      <c r="AC58">
        <v>-38.4</v>
      </c>
      <c r="AD58">
        <v>-32</v>
      </c>
      <c r="AE58">
        <v>-19.900000000000002</v>
      </c>
      <c r="AF58">
        <v>-4.3999999999999995</v>
      </c>
    </row>
    <row r="59" spans="1:32" hidden="1">
      <c r="A59">
        <v>-5.9214000000000002</v>
      </c>
      <c r="B59">
        <v>105.9867</v>
      </c>
      <c r="C59" s="2">
        <v>45629</v>
      </c>
      <c r="D59" s="3">
        <v>8.3333333333333329E-2</v>
      </c>
      <c r="E59">
        <v>-0.83899999999999997</v>
      </c>
      <c r="F59" s="148">
        <f t="shared" si="0"/>
        <v>-83.899999999999991</v>
      </c>
      <c r="G59">
        <v>-83.899999999999991</v>
      </c>
      <c r="I59">
        <v>-93.899999999999991</v>
      </c>
      <c r="J59">
        <v>-95.399999999999991</v>
      </c>
      <c r="K59">
        <v>-83.899999999999991</v>
      </c>
      <c r="L59">
        <v>-62.2</v>
      </c>
      <c r="M59">
        <v>-35.099999999999994</v>
      </c>
      <c r="N59">
        <v>-7.8</v>
      </c>
      <c r="O59">
        <v>14.6</v>
      </c>
      <c r="P59">
        <v>28.999999999999996</v>
      </c>
      <c r="Q59">
        <v>34.5</v>
      </c>
      <c r="R59">
        <v>32.4</v>
      </c>
      <c r="S59">
        <v>25.8</v>
      </c>
      <c r="T59">
        <v>18.8</v>
      </c>
      <c r="U59">
        <v>15.1</v>
      </c>
      <c r="V59">
        <v>16.900000000000002</v>
      </c>
      <c r="W59">
        <v>24.6</v>
      </c>
      <c r="X59">
        <v>36.199999999999996</v>
      </c>
      <c r="Y59">
        <v>48.199999999999996</v>
      </c>
      <c r="Z59">
        <v>56.499999999999993</v>
      </c>
      <c r="AA59">
        <v>57.099999999999994</v>
      </c>
      <c r="AB59">
        <v>47.9</v>
      </c>
      <c r="AC59">
        <v>28.799999999999997</v>
      </c>
      <c r="AD59">
        <v>2</v>
      </c>
      <c r="AE59">
        <v>-28.000000000000004</v>
      </c>
      <c r="AF59">
        <v>-56.000000000000007</v>
      </c>
    </row>
    <row r="60" spans="1:32" hidden="1">
      <c r="A60">
        <v>-5.9214000000000002</v>
      </c>
      <c r="B60">
        <v>105.9867</v>
      </c>
      <c r="C60" s="2">
        <v>45629</v>
      </c>
      <c r="D60" s="3">
        <v>0.125</v>
      </c>
      <c r="E60">
        <v>-0.622</v>
      </c>
      <c r="F60" s="148">
        <f t="shared" si="0"/>
        <v>-62.2</v>
      </c>
      <c r="G60">
        <v>-62.2</v>
      </c>
    </row>
    <row r="61" spans="1:32" hidden="1">
      <c r="A61">
        <v>-5.9214000000000002</v>
      </c>
      <c r="B61">
        <v>105.9867</v>
      </c>
      <c r="C61" s="2">
        <v>45629</v>
      </c>
      <c r="D61" s="3">
        <v>0.16666666666666666</v>
      </c>
      <c r="E61">
        <v>-0.35099999999999998</v>
      </c>
      <c r="F61" s="148">
        <f t="shared" si="0"/>
        <v>-35.099999999999994</v>
      </c>
      <c r="G61">
        <v>-35.099999999999994</v>
      </c>
    </row>
    <row r="62" spans="1:32" hidden="1">
      <c r="A62">
        <v>-5.9214000000000002</v>
      </c>
      <c r="B62">
        <v>105.9867</v>
      </c>
      <c r="C62" s="2">
        <v>45629</v>
      </c>
      <c r="D62" s="3">
        <v>0.20833333333333334</v>
      </c>
      <c r="E62">
        <v>-7.8E-2</v>
      </c>
      <c r="F62" s="148">
        <f t="shared" si="0"/>
        <v>-7.8</v>
      </c>
      <c r="G62">
        <v>-7.8</v>
      </c>
    </row>
    <row r="63" spans="1:32" hidden="1">
      <c r="A63">
        <v>-5.9214000000000002</v>
      </c>
      <c r="B63">
        <v>105.9867</v>
      </c>
      <c r="C63" s="2">
        <v>45629</v>
      </c>
      <c r="D63" s="3">
        <v>0.25</v>
      </c>
      <c r="E63">
        <v>0.14599999999999999</v>
      </c>
      <c r="F63" s="148">
        <f t="shared" si="0"/>
        <v>14.6</v>
      </c>
      <c r="G63">
        <v>14.6</v>
      </c>
    </row>
    <row r="64" spans="1:32" hidden="1">
      <c r="A64">
        <v>-5.9214000000000002</v>
      </c>
      <c r="B64">
        <v>105.9867</v>
      </c>
      <c r="C64" s="2">
        <v>45629</v>
      </c>
      <c r="D64" s="3">
        <v>0.29166666666666669</v>
      </c>
      <c r="E64">
        <v>0.28999999999999998</v>
      </c>
      <c r="F64" s="148">
        <f t="shared" si="0"/>
        <v>28.999999999999996</v>
      </c>
      <c r="G64">
        <v>28.999999999999996</v>
      </c>
    </row>
    <row r="65" spans="1:7" hidden="1">
      <c r="A65">
        <v>-5.9214000000000002</v>
      </c>
      <c r="B65">
        <v>105.9867</v>
      </c>
      <c r="C65" s="2">
        <v>45629</v>
      </c>
      <c r="D65" s="3">
        <v>0.33333333333333331</v>
      </c>
      <c r="E65">
        <v>0.34499999999999997</v>
      </c>
      <c r="F65" s="148">
        <f t="shared" si="0"/>
        <v>34.5</v>
      </c>
      <c r="G65">
        <v>34.5</v>
      </c>
    </row>
    <row r="66" spans="1:7" hidden="1">
      <c r="A66">
        <v>-5.9214000000000002</v>
      </c>
      <c r="B66">
        <v>105.9867</v>
      </c>
      <c r="C66" s="2">
        <v>45629</v>
      </c>
      <c r="D66" s="3">
        <v>0.375</v>
      </c>
      <c r="E66">
        <v>0.32400000000000001</v>
      </c>
      <c r="F66" s="148">
        <f t="shared" si="0"/>
        <v>32.4</v>
      </c>
      <c r="G66">
        <v>32.4</v>
      </c>
    </row>
    <row r="67" spans="1:7" hidden="1">
      <c r="A67">
        <v>-5.9214000000000002</v>
      </c>
      <c r="B67">
        <v>105.9867</v>
      </c>
      <c r="C67" s="2">
        <v>45629</v>
      </c>
      <c r="D67" s="3">
        <v>0.41666666666666669</v>
      </c>
      <c r="E67">
        <v>0.25800000000000001</v>
      </c>
      <c r="F67" s="148">
        <f t="shared" si="0"/>
        <v>25.8</v>
      </c>
      <c r="G67">
        <v>25.8</v>
      </c>
    </row>
    <row r="68" spans="1:7" hidden="1">
      <c r="A68">
        <v>-5.9214000000000002</v>
      </c>
      <c r="B68">
        <v>105.9867</v>
      </c>
      <c r="C68" s="2">
        <v>45629</v>
      </c>
      <c r="D68" s="3">
        <v>0.45833333333333331</v>
      </c>
      <c r="E68">
        <v>0.188</v>
      </c>
      <c r="F68" s="148">
        <f t="shared" si="0"/>
        <v>18.8</v>
      </c>
      <c r="G68">
        <v>18.8</v>
      </c>
    </row>
    <row r="69" spans="1:7" hidden="1">
      <c r="A69">
        <v>-5.9214000000000002</v>
      </c>
      <c r="B69">
        <v>105.9867</v>
      </c>
      <c r="C69" s="2">
        <v>45629</v>
      </c>
      <c r="D69" s="3">
        <v>0.5</v>
      </c>
      <c r="E69">
        <v>0.151</v>
      </c>
      <c r="F69" s="148">
        <f t="shared" si="0"/>
        <v>15.1</v>
      </c>
      <c r="G69">
        <v>15.1</v>
      </c>
    </row>
    <row r="70" spans="1:7" hidden="1">
      <c r="A70">
        <v>-5.9214000000000002</v>
      </c>
      <c r="B70">
        <v>105.9867</v>
      </c>
      <c r="C70" s="2">
        <v>45629</v>
      </c>
      <c r="D70" s="3">
        <v>0.54166666666666663</v>
      </c>
      <c r="E70">
        <v>0.16900000000000001</v>
      </c>
      <c r="F70" s="148">
        <f t="shared" si="0"/>
        <v>16.900000000000002</v>
      </c>
      <c r="G70">
        <v>16.900000000000002</v>
      </c>
    </row>
    <row r="71" spans="1:7" hidden="1">
      <c r="A71">
        <v>-5.9214000000000002</v>
      </c>
      <c r="B71">
        <v>105.9867</v>
      </c>
      <c r="C71" s="2">
        <v>45629</v>
      </c>
      <c r="D71" s="3">
        <v>0.58333333333333337</v>
      </c>
      <c r="E71">
        <v>0.246</v>
      </c>
      <c r="F71" s="148">
        <f t="shared" si="0"/>
        <v>24.6</v>
      </c>
      <c r="G71">
        <v>24.6</v>
      </c>
    </row>
    <row r="72" spans="1:7" hidden="1">
      <c r="A72">
        <v>-5.9214000000000002</v>
      </c>
      <c r="B72">
        <v>105.9867</v>
      </c>
      <c r="C72" s="2">
        <v>45629</v>
      </c>
      <c r="D72" s="3">
        <v>0.625</v>
      </c>
      <c r="E72">
        <v>0.36199999999999999</v>
      </c>
      <c r="F72" s="148">
        <f t="shared" si="0"/>
        <v>36.199999999999996</v>
      </c>
      <c r="G72">
        <v>36.199999999999996</v>
      </c>
    </row>
    <row r="73" spans="1:7" hidden="1">
      <c r="A73">
        <v>-5.9214000000000002</v>
      </c>
      <c r="B73">
        <v>105.9867</v>
      </c>
      <c r="C73" s="2">
        <v>45629</v>
      </c>
      <c r="D73" s="3">
        <v>0.66666666666666663</v>
      </c>
      <c r="E73">
        <v>0.48199999999999998</v>
      </c>
      <c r="F73" s="148">
        <f t="shared" si="0"/>
        <v>48.199999999999996</v>
      </c>
      <c r="G73">
        <v>48.199999999999996</v>
      </c>
    </row>
    <row r="74" spans="1:7" hidden="1">
      <c r="A74">
        <v>-5.9214000000000002</v>
      </c>
      <c r="B74">
        <v>105.9867</v>
      </c>
      <c r="C74" s="2">
        <v>45629</v>
      </c>
      <c r="D74" s="3">
        <v>0.70833333333333337</v>
      </c>
      <c r="E74">
        <v>0.56499999999999995</v>
      </c>
      <c r="F74" s="148">
        <f t="shared" ref="F74:F137" si="1">E74*100</f>
        <v>56.499999999999993</v>
      </c>
      <c r="G74">
        <v>56.499999999999993</v>
      </c>
    </row>
    <row r="75" spans="1:7" hidden="1">
      <c r="A75">
        <v>-5.9214000000000002</v>
      </c>
      <c r="B75">
        <v>105.9867</v>
      </c>
      <c r="C75" s="2">
        <v>45629</v>
      </c>
      <c r="D75" s="3">
        <v>0.75</v>
      </c>
      <c r="E75">
        <v>0.57099999999999995</v>
      </c>
      <c r="F75" s="148">
        <f t="shared" si="1"/>
        <v>57.099999999999994</v>
      </c>
      <c r="G75">
        <v>57.099999999999994</v>
      </c>
    </row>
    <row r="76" spans="1:7" hidden="1">
      <c r="A76">
        <v>-5.9214000000000002</v>
      </c>
      <c r="B76">
        <v>105.9867</v>
      </c>
      <c r="C76" s="2">
        <v>45629</v>
      </c>
      <c r="D76" s="3">
        <v>0.79166666666666663</v>
      </c>
      <c r="E76">
        <v>0.47899999999999998</v>
      </c>
      <c r="F76" s="148">
        <f t="shared" si="1"/>
        <v>47.9</v>
      </c>
      <c r="G76">
        <v>47.9</v>
      </c>
    </row>
    <row r="77" spans="1:7" hidden="1">
      <c r="A77">
        <v>-5.9214000000000002</v>
      </c>
      <c r="B77">
        <v>105.9867</v>
      </c>
      <c r="C77" s="2">
        <v>45629</v>
      </c>
      <c r="D77" s="3">
        <v>0.83333333333333337</v>
      </c>
      <c r="E77">
        <v>0.28799999999999998</v>
      </c>
      <c r="F77" s="148">
        <f t="shared" si="1"/>
        <v>28.799999999999997</v>
      </c>
      <c r="G77">
        <v>28.799999999999997</v>
      </c>
    </row>
    <row r="78" spans="1:7" hidden="1">
      <c r="A78">
        <v>-5.9214000000000002</v>
      </c>
      <c r="B78">
        <v>105.9867</v>
      </c>
      <c r="C78" s="2">
        <v>45629</v>
      </c>
      <c r="D78" s="3">
        <v>0.875</v>
      </c>
      <c r="E78">
        <v>0.02</v>
      </c>
      <c r="F78" s="148">
        <f t="shared" si="1"/>
        <v>2</v>
      </c>
      <c r="G78">
        <v>2</v>
      </c>
    </row>
    <row r="79" spans="1:7" hidden="1">
      <c r="A79">
        <v>-5.9214000000000002</v>
      </c>
      <c r="B79">
        <v>105.9867</v>
      </c>
      <c r="C79" s="2">
        <v>45629</v>
      </c>
      <c r="D79" s="3">
        <v>0.91666666666666663</v>
      </c>
      <c r="E79">
        <v>-0.28000000000000003</v>
      </c>
      <c r="F79" s="148">
        <f t="shared" si="1"/>
        <v>-28.000000000000004</v>
      </c>
      <c r="G79">
        <v>-28.000000000000004</v>
      </c>
    </row>
    <row r="80" spans="1:7" hidden="1">
      <c r="A80">
        <v>-5.9214000000000002</v>
      </c>
      <c r="B80">
        <v>105.9867</v>
      </c>
      <c r="C80" s="2">
        <v>45629</v>
      </c>
      <c r="D80" s="3">
        <v>0.95833333333333337</v>
      </c>
      <c r="E80">
        <v>-0.56000000000000005</v>
      </c>
      <c r="F80" s="148">
        <f t="shared" si="1"/>
        <v>-56.000000000000007</v>
      </c>
      <c r="G80">
        <v>-56.000000000000007</v>
      </c>
    </row>
    <row r="81" spans="1:32" hidden="1">
      <c r="A81">
        <v>-5.9214000000000002</v>
      </c>
      <c r="B81">
        <v>105.9867</v>
      </c>
      <c r="C81" s="2">
        <v>45630</v>
      </c>
      <c r="D81" s="3">
        <v>0</v>
      </c>
      <c r="E81">
        <v>-0.76800000000000002</v>
      </c>
      <c r="F81" s="1">
        <f t="shared" si="1"/>
        <v>-76.8</v>
      </c>
      <c r="G81">
        <v>-76.8</v>
      </c>
    </row>
    <row r="82" spans="1:32" hidden="1">
      <c r="A82">
        <v>-5.9214000000000002</v>
      </c>
      <c r="B82">
        <v>105.9867</v>
      </c>
      <c r="C82" s="2">
        <v>45630</v>
      </c>
      <c r="D82" s="3">
        <v>4.1666666666666664E-2</v>
      </c>
      <c r="E82">
        <v>-0.86499999999999999</v>
      </c>
      <c r="F82" s="148">
        <f t="shared" si="1"/>
        <v>-86.5</v>
      </c>
      <c r="G82">
        <v>-86.5</v>
      </c>
      <c r="I82">
        <v>11.3</v>
      </c>
      <c r="J82">
        <v>23.9</v>
      </c>
      <c r="K82">
        <v>31.1</v>
      </c>
      <c r="L82">
        <v>31.900000000000002</v>
      </c>
      <c r="M82">
        <v>26.8</v>
      </c>
      <c r="N82">
        <v>17.599999999999998</v>
      </c>
      <c r="O82">
        <v>7.1999999999999993</v>
      </c>
      <c r="P82">
        <v>-1.7000000000000002</v>
      </c>
      <c r="Q82">
        <v>-6.9</v>
      </c>
      <c r="R82">
        <v>-7.3</v>
      </c>
      <c r="S82">
        <v>-3.2</v>
      </c>
      <c r="T82">
        <v>3.5000000000000004</v>
      </c>
      <c r="U82">
        <v>10.5</v>
      </c>
      <c r="V82">
        <v>15</v>
      </c>
      <c r="W82">
        <v>15.2</v>
      </c>
      <c r="X82">
        <v>10</v>
      </c>
      <c r="Y82">
        <v>0.3</v>
      </c>
      <c r="Z82">
        <v>-12.2</v>
      </c>
      <c r="AA82">
        <v>-24.6</v>
      </c>
      <c r="AB82">
        <v>-34</v>
      </c>
      <c r="AC82">
        <v>-37.9</v>
      </c>
      <c r="AD82">
        <v>-35.099999999999994</v>
      </c>
      <c r="AE82">
        <v>-26</v>
      </c>
      <c r="AF82">
        <v>-12.2</v>
      </c>
    </row>
    <row r="83" spans="1:32" hidden="1">
      <c r="A83">
        <v>-5.9214000000000002</v>
      </c>
      <c r="B83">
        <v>105.9867</v>
      </c>
      <c r="C83" s="2">
        <v>45630</v>
      </c>
      <c r="D83" s="3">
        <v>8.3333333333333329E-2</v>
      </c>
      <c r="E83">
        <v>-0.83499999999999996</v>
      </c>
      <c r="F83" s="148">
        <f t="shared" si="1"/>
        <v>-83.5</v>
      </c>
      <c r="G83">
        <v>-83.5</v>
      </c>
      <c r="I83">
        <v>-76.8</v>
      </c>
      <c r="J83">
        <v>-86.5</v>
      </c>
      <c r="K83">
        <v>-83.5</v>
      </c>
      <c r="L83">
        <v>-68.7</v>
      </c>
      <c r="M83">
        <v>-45.6</v>
      </c>
      <c r="N83">
        <v>-18.7</v>
      </c>
      <c r="O83">
        <v>6.5</v>
      </c>
      <c r="P83">
        <v>25.7</v>
      </c>
      <c r="Q83">
        <v>36.299999999999997</v>
      </c>
      <c r="R83">
        <v>37.799999999999997</v>
      </c>
      <c r="S83">
        <v>32.1</v>
      </c>
      <c r="T83">
        <v>22.6</v>
      </c>
      <c r="U83">
        <v>13.3</v>
      </c>
      <c r="V83">
        <v>7.9</v>
      </c>
      <c r="W83">
        <v>8.3000000000000007</v>
      </c>
      <c r="X83">
        <v>14.6</v>
      </c>
      <c r="Y83">
        <v>24.8</v>
      </c>
      <c r="Z83">
        <v>35.699999999999996</v>
      </c>
      <c r="AA83">
        <v>43</v>
      </c>
      <c r="AB83">
        <v>43.5</v>
      </c>
      <c r="AC83">
        <v>35.099999999999994</v>
      </c>
      <c r="AD83">
        <v>18.099999999999998</v>
      </c>
      <c r="AE83">
        <v>-5.0999999999999996</v>
      </c>
      <c r="AF83">
        <v>-30.5</v>
      </c>
    </row>
    <row r="84" spans="1:32" hidden="1">
      <c r="A84">
        <v>-5.9214000000000002</v>
      </c>
      <c r="B84">
        <v>105.9867</v>
      </c>
      <c r="C84" s="2">
        <v>45630</v>
      </c>
      <c r="D84" s="3">
        <v>0.125</v>
      </c>
      <c r="E84">
        <v>-0.68700000000000006</v>
      </c>
      <c r="F84" s="148">
        <f t="shared" si="1"/>
        <v>-68.7</v>
      </c>
      <c r="G84">
        <v>-68.7</v>
      </c>
    </row>
    <row r="85" spans="1:32" hidden="1">
      <c r="A85">
        <v>-5.9214000000000002</v>
      </c>
      <c r="B85">
        <v>105.9867</v>
      </c>
      <c r="C85" s="2">
        <v>45630</v>
      </c>
      <c r="D85" s="3">
        <v>0.16666666666666666</v>
      </c>
      <c r="E85">
        <v>-0.45600000000000002</v>
      </c>
      <c r="F85" s="148">
        <f t="shared" si="1"/>
        <v>-45.6</v>
      </c>
      <c r="G85">
        <v>-45.6</v>
      </c>
    </row>
    <row r="86" spans="1:32" hidden="1">
      <c r="A86">
        <v>-5.9214000000000002</v>
      </c>
      <c r="B86">
        <v>105.9867</v>
      </c>
      <c r="C86" s="2">
        <v>45630</v>
      </c>
      <c r="D86" s="3">
        <v>0.20833333333333334</v>
      </c>
      <c r="E86">
        <v>-0.187</v>
      </c>
      <c r="F86" s="148">
        <f t="shared" si="1"/>
        <v>-18.7</v>
      </c>
      <c r="G86">
        <v>-18.7</v>
      </c>
    </row>
    <row r="87" spans="1:32" hidden="1">
      <c r="A87">
        <v>-5.9214000000000002</v>
      </c>
      <c r="B87">
        <v>105.9867</v>
      </c>
      <c r="C87" s="2">
        <v>45630</v>
      </c>
      <c r="D87" s="3">
        <v>0.25</v>
      </c>
      <c r="E87">
        <v>6.5000000000000002E-2</v>
      </c>
      <c r="F87" s="148">
        <f t="shared" si="1"/>
        <v>6.5</v>
      </c>
      <c r="G87">
        <v>6.5</v>
      </c>
    </row>
    <row r="88" spans="1:32" hidden="1">
      <c r="A88">
        <v>-5.9214000000000002</v>
      </c>
      <c r="B88">
        <v>105.9867</v>
      </c>
      <c r="C88" s="2">
        <v>45630</v>
      </c>
      <c r="D88" s="3">
        <v>0.29166666666666669</v>
      </c>
      <c r="E88">
        <v>0.25700000000000001</v>
      </c>
      <c r="F88" s="148">
        <f t="shared" si="1"/>
        <v>25.7</v>
      </c>
      <c r="G88">
        <v>25.7</v>
      </c>
    </row>
    <row r="89" spans="1:32" hidden="1">
      <c r="A89">
        <v>-5.9214000000000002</v>
      </c>
      <c r="B89">
        <v>105.9867</v>
      </c>
      <c r="C89" s="2">
        <v>45630</v>
      </c>
      <c r="D89" s="3">
        <v>0.33333333333333331</v>
      </c>
      <c r="E89">
        <v>0.36299999999999999</v>
      </c>
      <c r="F89" s="148">
        <f t="shared" si="1"/>
        <v>36.299999999999997</v>
      </c>
      <c r="G89">
        <v>36.299999999999997</v>
      </c>
    </row>
    <row r="90" spans="1:32" hidden="1">
      <c r="A90">
        <v>-5.9214000000000002</v>
      </c>
      <c r="B90">
        <v>105.9867</v>
      </c>
      <c r="C90" s="2">
        <v>45630</v>
      </c>
      <c r="D90" s="3">
        <v>0.375</v>
      </c>
      <c r="E90">
        <v>0.378</v>
      </c>
      <c r="F90" s="148">
        <f t="shared" si="1"/>
        <v>37.799999999999997</v>
      </c>
      <c r="G90">
        <v>37.799999999999997</v>
      </c>
    </row>
    <row r="91" spans="1:32" hidden="1">
      <c r="A91">
        <v>-5.9214000000000002</v>
      </c>
      <c r="B91">
        <v>105.9867</v>
      </c>
      <c r="C91" s="2">
        <v>45630</v>
      </c>
      <c r="D91" s="3">
        <v>0.41666666666666669</v>
      </c>
      <c r="E91">
        <v>0.32100000000000001</v>
      </c>
      <c r="F91" s="148">
        <f t="shared" si="1"/>
        <v>32.1</v>
      </c>
      <c r="G91">
        <v>32.1</v>
      </c>
    </row>
    <row r="92" spans="1:32" hidden="1">
      <c r="A92">
        <v>-5.9214000000000002</v>
      </c>
      <c r="B92">
        <v>105.9867</v>
      </c>
      <c r="C92" s="2">
        <v>45630</v>
      </c>
      <c r="D92" s="3">
        <v>0.45833333333333331</v>
      </c>
      <c r="E92">
        <v>0.22600000000000001</v>
      </c>
      <c r="F92" s="148">
        <f t="shared" si="1"/>
        <v>22.6</v>
      </c>
      <c r="G92">
        <v>22.6</v>
      </c>
    </row>
    <row r="93" spans="1:32" hidden="1">
      <c r="A93">
        <v>-5.9214000000000002</v>
      </c>
      <c r="B93">
        <v>105.9867</v>
      </c>
      <c r="C93" s="2">
        <v>45630</v>
      </c>
      <c r="D93" s="3">
        <v>0.5</v>
      </c>
      <c r="E93">
        <v>0.13300000000000001</v>
      </c>
      <c r="F93" s="148">
        <f t="shared" si="1"/>
        <v>13.3</v>
      </c>
      <c r="G93">
        <v>13.3</v>
      </c>
    </row>
    <row r="94" spans="1:32" hidden="1">
      <c r="A94">
        <v>-5.9214000000000002</v>
      </c>
      <c r="B94">
        <v>105.9867</v>
      </c>
      <c r="C94" s="2">
        <v>45630</v>
      </c>
      <c r="D94" s="3">
        <v>0.54166666666666663</v>
      </c>
      <c r="E94">
        <v>7.9000000000000001E-2</v>
      </c>
      <c r="F94" s="148">
        <f t="shared" si="1"/>
        <v>7.9</v>
      </c>
      <c r="G94">
        <v>7.9</v>
      </c>
    </row>
    <row r="95" spans="1:32" hidden="1">
      <c r="A95">
        <v>-5.9214000000000002</v>
      </c>
      <c r="B95">
        <v>105.9867</v>
      </c>
      <c r="C95" s="2">
        <v>45630</v>
      </c>
      <c r="D95" s="3">
        <v>0.58333333333333337</v>
      </c>
      <c r="E95">
        <v>8.3000000000000004E-2</v>
      </c>
      <c r="F95" s="148">
        <f t="shared" si="1"/>
        <v>8.3000000000000007</v>
      </c>
      <c r="G95">
        <v>8.3000000000000007</v>
      </c>
    </row>
    <row r="96" spans="1:32" hidden="1">
      <c r="A96">
        <v>-5.9214000000000002</v>
      </c>
      <c r="B96">
        <v>105.9867</v>
      </c>
      <c r="C96" s="2">
        <v>45630</v>
      </c>
      <c r="D96" s="3">
        <v>0.625</v>
      </c>
      <c r="E96">
        <v>0.14599999999999999</v>
      </c>
      <c r="F96" s="148">
        <f t="shared" si="1"/>
        <v>14.6</v>
      </c>
      <c r="G96">
        <v>14.6</v>
      </c>
    </row>
    <row r="97" spans="1:32" hidden="1">
      <c r="A97">
        <v>-5.9214000000000002</v>
      </c>
      <c r="B97">
        <v>105.9867</v>
      </c>
      <c r="C97" s="2">
        <v>45630</v>
      </c>
      <c r="D97" s="3">
        <v>0.66666666666666663</v>
      </c>
      <c r="E97">
        <v>0.248</v>
      </c>
      <c r="F97" s="148">
        <f t="shared" si="1"/>
        <v>24.8</v>
      </c>
      <c r="G97">
        <v>24.8</v>
      </c>
    </row>
    <row r="98" spans="1:32" hidden="1">
      <c r="A98">
        <v>-5.9214000000000002</v>
      </c>
      <c r="B98">
        <v>105.9867</v>
      </c>
      <c r="C98" s="2">
        <v>45630</v>
      </c>
      <c r="D98" s="3">
        <v>0.70833333333333337</v>
      </c>
      <c r="E98">
        <v>0.35699999999999998</v>
      </c>
      <c r="F98" s="148">
        <f t="shared" si="1"/>
        <v>35.699999999999996</v>
      </c>
      <c r="G98">
        <v>35.699999999999996</v>
      </c>
    </row>
    <row r="99" spans="1:32" hidden="1">
      <c r="A99">
        <v>-5.9214000000000002</v>
      </c>
      <c r="B99">
        <v>105.9867</v>
      </c>
      <c r="C99" s="2">
        <v>45630</v>
      </c>
      <c r="D99" s="3">
        <v>0.75</v>
      </c>
      <c r="E99">
        <v>0.43</v>
      </c>
      <c r="F99" s="148">
        <f t="shared" si="1"/>
        <v>43</v>
      </c>
      <c r="G99">
        <v>43</v>
      </c>
    </row>
    <row r="100" spans="1:32" hidden="1">
      <c r="A100">
        <v>-5.9214000000000002</v>
      </c>
      <c r="B100">
        <v>105.9867</v>
      </c>
      <c r="C100" s="2">
        <v>45630</v>
      </c>
      <c r="D100" s="3">
        <v>0.79166666666666663</v>
      </c>
      <c r="E100">
        <v>0.435</v>
      </c>
      <c r="F100" s="148">
        <f t="shared" si="1"/>
        <v>43.5</v>
      </c>
      <c r="G100">
        <v>43.5</v>
      </c>
    </row>
    <row r="101" spans="1:32" hidden="1">
      <c r="A101">
        <v>-5.9214000000000002</v>
      </c>
      <c r="B101">
        <v>105.9867</v>
      </c>
      <c r="C101" s="2">
        <v>45630</v>
      </c>
      <c r="D101" s="3">
        <v>0.83333333333333337</v>
      </c>
      <c r="E101">
        <v>0.35099999999999998</v>
      </c>
      <c r="F101" s="148">
        <f t="shared" si="1"/>
        <v>35.099999999999994</v>
      </c>
      <c r="G101">
        <v>35.099999999999994</v>
      </c>
    </row>
    <row r="102" spans="1:32" hidden="1">
      <c r="A102">
        <v>-5.9214000000000002</v>
      </c>
      <c r="B102">
        <v>105.9867</v>
      </c>
      <c r="C102" s="2">
        <v>45630</v>
      </c>
      <c r="D102" s="3">
        <v>0.875</v>
      </c>
      <c r="E102">
        <v>0.18099999999999999</v>
      </c>
      <c r="F102" s="148">
        <f t="shared" si="1"/>
        <v>18.099999999999998</v>
      </c>
      <c r="G102">
        <v>18.099999999999998</v>
      </c>
    </row>
    <row r="103" spans="1:32" hidden="1">
      <c r="A103">
        <v>-5.9214000000000002</v>
      </c>
      <c r="B103">
        <v>105.9867</v>
      </c>
      <c r="C103" s="2">
        <v>45630</v>
      </c>
      <c r="D103" s="3">
        <v>0.91666666666666663</v>
      </c>
      <c r="E103">
        <v>-5.0999999999999997E-2</v>
      </c>
      <c r="F103" s="148">
        <f t="shared" si="1"/>
        <v>-5.0999999999999996</v>
      </c>
      <c r="G103">
        <v>-5.0999999999999996</v>
      </c>
    </row>
    <row r="104" spans="1:32" hidden="1">
      <c r="A104">
        <v>-5.9214000000000002</v>
      </c>
      <c r="B104">
        <v>105.9867</v>
      </c>
      <c r="C104" s="2">
        <v>45630</v>
      </c>
      <c r="D104" s="3">
        <v>0.95833333333333337</v>
      </c>
      <c r="E104">
        <v>-0.30499999999999999</v>
      </c>
      <c r="F104" s="148">
        <f t="shared" si="1"/>
        <v>-30.5</v>
      </c>
      <c r="G104">
        <v>-30.5</v>
      </c>
    </row>
    <row r="105" spans="1:32" hidden="1">
      <c r="A105">
        <v>-5.9214000000000002</v>
      </c>
      <c r="B105">
        <v>105.9867</v>
      </c>
      <c r="C105" s="2">
        <v>45631</v>
      </c>
      <c r="D105" s="3">
        <v>0</v>
      </c>
      <c r="E105">
        <v>-0.53100000000000003</v>
      </c>
      <c r="F105" s="1">
        <f t="shared" si="1"/>
        <v>-53.1</v>
      </c>
      <c r="G105">
        <v>-53.1</v>
      </c>
      <c r="I105">
        <v>3.3000000000000003</v>
      </c>
      <c r="J105">
        <v>17.399999999999999</v>
      </c>
      <c r="K105">
        <v>27.400000000000002</v>
      </c>
      <c r="L105">
        <v>31.5</v>
      </c>
      <c r="M105">
        <v>29.5</v>
      </c>
      <c r="N105">
        <v>22.5</v>
      </c>
      <c r="O105">
        <v>12.7</v>
      </c>
      <c r="P105">
        <v>2.9000000000000004</v>
      </c>
      <c r="Q105">
        <v>-4.3999999999999995</v>
      </c>
      <c r="R105">
        <v>-7.5</v>
      </c>
      <c r="S105">
        <v>-6</v>
      </c>
      <c r="T105">
        <v>-1</v>
      </c>
      <c r="U105">
        <v>5.7</v>
      </c>
      <c r="V105">
        <v>11.4</v>
      </c>
      <c r="W105">
        <v>14.000000000000002</v>
      </c>
      <c r="X105">
        <v>12</v>
      </c>
      <c r="Y105">
        <v>5.2</v>
      </c>
      <c r="Z105">
        <v>-5.2</v>
      </c>
      <c r="AA105">
        <v>-17.100000000000001</v>
      </c>
      <c r="AB105">
        <v>-27.500000000000004</v>
      </c>
      <c r="AC105">
        <v>-34</v>
      </c>
      <c r="AD105">
        <v>-34.799999999999997</v>
      </c>
      <c r="AE105">
        <v>-29.299999999999997</v>
      </c>
      <c r="AF105">
        <v>-18.399999999999999</v>
      </c>
    </row>
    <row r="106" spans="1:32" hidden="1">
      <c r="A106">
        <v>-5.9214000000000002</v>
      </c>
      <c r="B106">
        <v>105.9867</v>
      </c>
      <c r="C106" s="2">
        <v>45631</v>
      </c>
      <c r="D106" s="3">
        <v>4.1666666666666664E-2</v>
      </c>
      <c r="E106">
        <v>-0.68400000000000005</v>
      </c>
      <c r="F106" s="148">
        <f t="shared" si="1"/>
        <v>-68.400000000000006</v>
      </c>
      <c r="G106">
        <v>-68.400000000000006</v>
      </c>
      <c r="I106">
        <v>-53.1</v>
      </c>
      <c r="J106">
        <v>-68.400000000000006</v>
      </c>
      <c r="K106">
        <v>-73.099999999999994</v>
      </c>
      <c r="L106">
        <v>-66.400000000000006</v>
      </c>
      <c r="M106">
        <v>-49.6</v>
      </c>
      <c r="N106">
        <v>-26.200000000000003</v>
      </c>
      <c r="O106">
        <v>-0.8</v>
      </c>
      <c r="P106">
        <v>21.5</v>
      </c>
      <c r="Q106">
        <v>36.799999999999997</v>
      </c>
      <c r="R106">
        <v>43.1</v>
      </c>
      <c r="S106">
        <v>40.200000000000003</v>
      </c>
      <c r="T106">
        <v>30.5</v>
      </c>
      <c r="U106">
        <v>17.399999999999999</v>
      </c>
      <c r="V106">
        <v>5</v>
      </c>
      <c r="W106">
        <v>-3.2</v>
      </c>
      <c r="X106">
        <v>-5.0999999999999996</v>
      </c>
      <c r="Y106">
        <v>-0.70000000000000007</v>
      </c>
      <c r="Z106">
        <v>8.2000000000000011</v>
      </c>
      <c r="AA106">
        <v>18.399999999999999</v>
      </c>
      <c r="AB106">
        <v>26.1</v>
      </c>
      <c r="AC106">
        <v>28.1</v>
      </c>
      <c r="AD106">
        <v>22.6</v>
      </c>
      <c r="AE106">
        <v>9.8000000000000007</v>
      </c>
      <c r="AF106">
        <v>-8.2000000000000011</v>
      </c>
    </row>
    <row r="107" spans="1:32" hidden="1">
      <c r="A107">
        <v>-5.9214000000000002</v>
      </c>
      <c r="B107">
        <v>105.9867</v>
      </c>
      <c r="C107" s="2">
        <v>45631</v>
      </c>
      <c r="D107" s="3">
        <v>8.3333333333333329E-2</v>
      </c>
      <c r="E107">
        <v>-0.73099999999999998</v>
      </c>
      <c r="F107" s="148">
        <f t="shared" si="1"/>
        <v>-73.099999999999994</v>
      </c>
      <c r="G107">
        <v>-73.099999999999994</v>
      </c>
    </row>
    <row r="108" spans="1:32" hidden="1">
      <c r="A108">
        <v>-5.9214000000000002</v>
      </c>
      <c r="B108">
        <v>105.9867</v>
      </c>
      <c r="C108" s="2">
        <v>45631</v>
      </c>
      <c r="D108" s="3">
        <v>0.125</v>
      </c>
      <c r="E108">
        <v>-0.66400000000000003</v>
      </c>
      <c r="F108" s="148">
        <f t="shared" si="1"/>
        <v>-66.400000000000006</v>
      </c>
      <c r="G108">
        <v>-66.400000000000006</v>
      </c>
    </row>
    <row r="109" spans="1:32" hidden="1">
      <c r="A109">
        <v>-5.9214000000000002</v>
      </c>
      <c r="B109">
        <v>105.9867</v>
      </c>
      <c r="C109" s="2">
        <v>45631</v>
      </c>
      <c r="D109" s="3">
        <v>0.16666666666666666</v>
      </c>
      <c r="E109">
        <v>-0.496</v>
      </c>
      <c r="F109" s="148">
        <f t="shared" si="1"/>
        <v>-49.6</v>
      </c>
      <c r="G109">
        <v>-49.6</v>
      </c>
    </row>
    <row r="110" spans="1:32" hidden="1">
      <c r="A110">
        <v>-5.9214000000000002</v>
      </c>
      <c r="B110">
        <v>105.9867</v>
      </c>
      <c r="C110" s="2">
        <v>45631</v>
      </c>
      <c r="D110" s="3">
        <v>0.20833333333333334</v>
      </c>
      <c r="E110">
        <v>-0.26200000000000001</v>
      </c>
      <c r="F110" s="148">
        <f t="shared" si="1"/>
        <v>-26.200000000000003</v>
      </c>
      <c r="G110">
        <v>-26.200000000000003</v>
      </c>
    </row>
    <row r="111" spans="1:32" hidden="1">
      <c r="A111">
        <v>-5.9214000000000002</v>
      </c>
      <c r="B111">
        <v>105.9867</v>
      </c>
      <c r="C111" s="2">
        <v>45631</v>
      </c>
      <c r="D111" s="3">
        <v>0.25</v>
      </c>
      <c r="E111">
        <v>-8.0000000000000002E-3</v>
      </c>
      <c r="F111" s="148">
        <f t="shared" si="1"/>
        <v>-0.8</v>
      </c>
      <c r="G111">
        <v>-0.8</v>
      </c>
    </row>
    <row r="112" spans="1:32" hidden="1">
      <c r="A112">
        <v>-5.9214000000000002</v>
      </c>
      <c r="B112">
        <v>105.9867</v>
      </c>
      <c r="C112" s="2">
        <v>45631</v>
      </c>
      <c r="D112" s="3">
        <v>0.29166666666666669</v>
      </c>
      <c r="E112">
        <v>0.215</v>
      </c>
      <c r="F112" s="148">
        <f t="shared" si="1"/>
        <v>21.5</v>
      </c>
      <c r="G112">
        <v>21.5</v>
      </c>
    </row>
    <row r="113" spans="1:7" hidden="1">
      <c r="A113">
        <v>-5.9214000000000002</v>
      </c>
      <c r="B113">
        <v>105.9867</v>
      </c>
      <c r="C113" s="2">
        <v>45631</v>
      </c>
      <c r="D113" s="3">
        <v>0.33333333333333331</v>
      </c>
      <c r="E113">
        <v>0.36799999999999999</v>
      </c>
      <c r="F113" s="148">
        <f t="shared" si="1"/>
        <v>36.799999999999997</v>
      </c>
      <c r="G113">
        <v>36.799999999999997</v>
      </c>
    </row>
    <row r="114" spans="1:7" hidden="1">
      <c r="A114">
        <v>-5.9214000000000002</v>
      </c>
      <c r="B114">
        <v>105.9867</v>
      </c>
      <c r="C114" s="2">
        <v>45631</v>
      </c>
      <c r="D114" s="3">
        <v>0.375</v>
      </c>
      <c r="E114">
        <v>0.43099999999999999</v>
      </c>
      <c r="F114" s="148">
        <f t="shared" si="1"/>
        <v>43.1</v>
      </c>
      <c r="G114">
        <v>43.1</v>
      </c>
    </row>
    <row r="115" spans="1:7" hidden="1">
      <c r="A115">
        <v>-5.9214000000000002</v>
      </c>
      <c r="B115">
        <v>105.9867</v>
      </c>
      <c r="C115" s="2">
        <v>45631</v>
      </c>
      <c r="D115" s="3">
        <v>0.41666666666666669</v>
      </c>
      <c r="E115">
        <v>0.40200000000000002</v>
      </c>
      <c r="F115" s="148">
        <f t="shared" si="1"/>
        <v>40.200000000000003</v>
      </c>
      <c r="G115">
        <v>40.200000000000003</v>
      </c>
    </row>
    <row r="116" spans="1:7" hidden="1">
      <c r="A116">
        <v>-5.9214000000000002</v>
      </c>
      <c r="B116">
        <v>105.9867</v>
      </c>
      <c r="C116" s="2">
        <v>45631</v>
      </c>
      <c r="D116" s="3">
        <v>0.45833333333333331</v>
      </c>
      <c r="E116">
        <v>0.30499999999999999</v>
      </c>
      <c r="F116" s="148">
        <f t="shared" si="1"/>
        <v>30.5</v>
      </c>
      <c r="G116">
        <v>30.5</v>
      </c>
    </row>
    <row r="117" spans="1:7" hidden="1">
      <c r="A117">
        <v>-5.9214000000000002</v>
      </c>
      <c r="B117">
        <v>105.9867</v>
      </c>
      <c r="C117" s="2">
        <v>45631</v>
      </c>
      <c r="D117" s="3">
        <v>0.5</v>
      </c>
      <c r="E117">
        <v>0.17399999999999999</v>
      </c>
      <c r="F117" s="148">
        <f t="shared" si="1"/>
        <v>17.399999999999999</v>
      </c>
      <c r="G117">
        <v>17.399999999999999</v>
      </c>
    </row>
    <row r="118" spans="1:7" hidden="1">
      <c r="A118">
        <v>-5.9214000000000002</v>
      </c>
      <c r="B118">
        <v>105.9867</v>
      </c>
      <c r="C118" s="2">
        <v>45631</v>
      </c>
      <c r="D118" s="3">
        <v>0.54166666666666663</v>
      </c>
      <c r="E118">
        <v>0.05</v>
      </c>
      <c r="F118" s="148">
        <f t="shared" si="1"/>
        <v>5</v>
      </c>
      <c r="G118">
        <v>5</v>
      </c>
    </row>
    <row r="119" spans="1:7" hidden="1">
      <c r="A119">
        <v>-5.9214000000000002</v>
      </c>
      <c r="B119">
        <v>105.9867</v>
      </c>
      <c r="C119" s="2">
        <v>45631</v>
      </c>
      <c r="D119" s="3">
        <v>0.58333333333333337</v>
      </c>
      <c r="E119">
        <v>-3.2000000000000001E-2</v>
      </c>
      <c r="F119" s="148">
        <f t="shared" si="1"/>
        <v>-3.2</v>
      </c>
      <c r="G119">
        <v>-3.2</v>
      </c>
    </row>
    <row r="120" spans="1:7" hidden="1">
      <c r="A120">
        <v>-5.9214000000000002</v>
      </c>
      <c r="B120">
        <v>105.9867</v>
      </c>
      <c r="C120" s="2">
        <v>45631</v>
      </c>
      <c r="D120" s="3">
        <v>0.625</v>
      </c>
      <c r="E120">
        <v>-5.0999999999999997E-2</v>
      </c>
      <c r="F120" s="148">
        <f t="shared" si="1"/>
        <v>-5.0999999999999996</v>
      </c>
      <c r="G120">
        <v>-5.0999999999999996</v>
      </c>
    </row>
    <row r="121" spans="1:7" hidden="1">
      <c r="A121">
        <v>-5.9214000000000002</v>
      </c>
      <c r="B121">
        <v>105.9867</v>
      </c>
      <c r="C121" s="2">
        <v>45631</v>
      </c>
      <c r="D121" s="3">
        <v>0.66666666666666663</v>
      </c>
      <c r="E121">
        <v>-7.0000000000000001E-3</v>
      </c>
      <c r="F121" s="148">
        <f t="shared" si="1"/>
        <v>-0.70000000000000007</v>
      </c>
      <c r="G121">
        <v>-0.70000000000000007</v>
      </c>
    </row>
    <row r="122" spans="1:7" hidden="1">
      <c r="A122">
        <v>-5.9214000000000002</v>
      </c>
      <c r="B122">
        <v>105.9867</v>
      </c>
      <c r="C122" s="2">
        <v>45631</v>
      </c>
      <c r="D122" s="3">
        <v>0.70833333333333337</v>
      </c>
      <c r="E122">
        <v>8.2000000000000003E-2</v>
      </c>
      <c r="F122" s="148">
        <f t="shared" si="1"/>
        <v>8.2000000000000011</v>
      </c>
      <c r="G122">
        <v>8.2000000000000011</v>
      </c>
    </row>
    <row r="123" spans="1:7" hidden="1">
      <c r="A123">
        <v>-5.9214000000000002</v>
      </c>
      <c r="B123">
        <v>105.9867</v>
      </c>
      <c r="C123" s="2">
        <v>45631</v>
      </c>
      <c r="D123" s="3">
        <v>0.75</v>
      </c>
      <c r="E123">
        <v>0.184</v>
      </c>
      <c r="F123" s="148">
        <f t="shared" si="1"/>
        <v>18.399999999999999</v>
      </c>
      <c r="G123">
        <v>18.399999999999999</v>
      </c>
    </row>
    <row r="124" spans="1:7" hidden="1">
      <c r="A124">
        <v>-5.9214000000000002</v>
      </c>
      <c r="B124">
        <v>105.9867</v>
      </c>
      <c r="C124" s="2">
        <v>45631</v>
      </c>
      <c r="D124" s="3">
        <v>0.79166666666666663</v>
      </c>
      <c r="E124">
        <v>0.26100000000000001</v>
      </c>
      <c r="F124" s="148">
        <f t="shared" si="1"/>
        <v>26.1</v>
      </c>
      <c r="G124">
        <v>26.1</v>
      </c>
    </row>
    <row r="125" spans="1:7" hidden="1">
      <c r="A125">
        <v>-5.9214000000000002</v>
      </c>
      <c r="B125">
        <v>105.9867</v>
      </c>
      <c r="C125" s="2">
        <v>45631</v>
      </c>
      <c r="D125" s="3">
        <v>0.83333333333333337</v>
      </c>
      <c r="E125">
        <v>0.28100000000000003</v>
      </c>
      <c r="F125" s="148">
        <f t="shared" si="1"/>
        <v>28.1</v>
      </c>
      <c r="G125">
        <v>28.1</v>
      </c>
    </row>
    <row r="126" spans="1:7" hidden="1">
      <c r="A126">
        <v>-5.9214000000000002</v>
      </c>
      <c r="B126">
        <v>105.9867</v>
      </c>
      <c r="C126" s="2">
        <v>45631</v>
      </c>
      <c r="D126" s="3">
        <v>0.875</v>
      </c>
      <c r="E126">
        <v>0.22600000000000001</v>
      </c>
      <c r="F126" s="148">
        <f t="shared" si="1"/>
        <v>22.6</v>
      </c>
      <c r="G126">
        <v>22.6</v>
      </c>
    </row>
    <row r="127" spans="1:7" hidden="1">
      <c r="A127">
        <v>-5.9214000000000002</v>
      </c>
      <c r="B127">
        <v>105.9867</v>
      </c>
      <c r="C127" s="2">
        <v>45631</v>
      </c>
      <c r="D127" s="3">
        <v>0.91666666666666663</v>
      </c>
      <c r="E127">
        <v>9.8000000000000004E-2</v>
      </c>
      <c r="F127" s="148">
        <f t="shared" si="1"/>
        <v>9.8000000000000007</v>
      </c>
      <c r="G127">
        <v>9.8000000000000007</v>
      </c>
    </row>
    <row r="128" spans="1:7" hidden="1">
      <c r="A128">
        <v>-5.9214000000000002</v>
      </c>
      <c r="B128">
        <v>105.9867</v>
      </c>
      <c r="C128" s="2">
        <v>45631</v>
      </c>
      <c r="D128" s="3">
        <v>0.95833333333333337</v>
      </c>
      <c r="E128">
        <v>-8.2000000000000003E-2</v>
      </c>
      <c r="F128" s="148">
        <f t="shared" si="1"/>
        <v>-8.2000000000000011</v>
      </c>
      <c r="G128">
        <v>-8.2000000000000011</v>
      </c>
    </row>
    <row r="129" spans="1:32" hidden="1">
      <c r="A129">
        <v>-5.9214000000000002</v>
      </c>
      <c r="B129">
        <v>105.9867</v>
      </c>
      <c r="C129" s="2">
        <v>45632</v>
      </c>
      <c r="D129" s="3">
        <v>0</v>
      </c>
      <c r="E129">
        <v>-0.27700000000000002</v>
      </c>
      <c r="F129" s="1">
        <f t="shared" si="1"/>
        <v>-27.700000000000003</v>
      </c>
      <c r="G129">
        <v>-27.700000000000003</v>
      </c>
    </row>
    <row r="130" spans="1:32" hidden="1">
      <c r="A130">
        <v>-5.9214000000000002</v>
      </c>
      <c r="B130">
        <v>105.9867</v>
      </c>
      <c r="C130" s="2">
        <v>45632</v>
      </c>
      <c r="D130" s="3">
        <v>4.1666666666666664E-2</v>
      </c>
      <c r="E130">
        <v>-0.44500000000000001</v>
      </c>
      <c r="F130" s="148">
        <f t="shared" si="1"/>
        <v>-44.5</v>
      </c>
      <c r="G130">
        <v>-44.5</v>
      </c>
      <c r="I130">
        <v>-4.3999999999999995</v>
      </c>
      <c r="J130">
        <v>9.9</v>
      </c>
      <c r="K130">
        <v>21.8</v>
      </c>
      <c r="L130">
        <v>28.9</v>
      </c>
      <c r="M130">
        <v>30.2</v>
      </c>
      <c r="N130">
        <v>26</v>
      </c>
      <c r="O130">
        <v>17.899999999999999</v>
      </c>
      <c r="P130">
        <v>8.2000000000000011</v>
      </c>
      <c r="Q130">
        <v>-0.5</v>
      </c>
      <c r="R130">
        <v>-6.2</v>
      </c>
      <c r="S130">
        <v>-7.8</v>
      </c>
      <c r="T130">
        <v>-5.4</v>
      </c>
      <c r="U130">
        <v>-0.2</v>
      </c>
      <c r="V130">
        <v>5.7</v>
      </c>
      <c r="W130">
        <v>10</v>
      </c>
      <c r="X130">
        <v>11</v>
      </c>
      <c r="Y130">
        <v>7.8</v>
      </c>
      <c r="Z130">
        <v>0.6</v>
      </c>
      <c r="AA130">
        <v>-9.1999999999999993</v>
      </c>
      <c r="AB130">
        <v>-19.2</v>
      </c>
      <c r="AC130">
        <v>-27.1</v>
      </c>
      <c r="AD130">
        <v>-30.7</v>
      </c>
      <c r="AE130">
        <v>-28.9</v>
      </c>
      <c r="AF130">
        <v>-21.8</v>
      </c>
    </row>
    <row r="131" spans="1:32" hidden="1">
      <c r="A131">
        <v>-5.9214000000000002</v>
      </c>
      <c r="B131">
        <v>105.9867</v>
      </c>
      <c r="C131" s="2">
        <v>45632</v>
      </c>
      <c r="D131" s="3">
        <v>8.3333333333333329E-2</v>
      </c>
      <c r="E131">
        <v>-0.54600000000000004</v>
      </c>
      <c r="F131" s="148">
        <f t="shared" si="1"/>
        <v>-54.6</v>
      </c>
      <c r="G131">
        <v>-54.6</v>
      </c>
      <c r="I131">
        <v>-27.700000000000003</v>
      </c>
      <c r="J131">
        <v>-44.5</v>
      </c>
      <c r="K131">
        <v>-54.6</v>
      </c>
      <c r="L131">
        <v>-55.300000000000004</v>
      </c>
      <c r="M131">
        <v>-46.1</v>
      </c>
      <c r="N131">
        <v>-28.499999999999996</v>
      </c>
      <c r="O131">
        <v>-5.8999999999999995</v>
      </c>
      <c r="P131">
        <v>17.100000000000001</v>
      </c>
      <c r="Q131">
        <v>35.9</v>
      </c>
      <c r="R131">
        <v>47.099999999999994</v>
      </c>
      <c r="S131">
        <v>48.8</v>
      </c>
      <c r="T131">
        <v>41.4</v>
      </c>
      <c r="U131">
        <v>27.1</v>
      </c>
      <c r="V131">
        <v>9.9</v>
      </c>
      <c r="W131">
        <v>-6.3</v>
      </c>
      <c r="X131">
        <v>-17.8</v>
      </c>
      <c r="Y131">
        <v>-22.5</v>
      </c>
      <c r="Z131">
        <v>-20</v>
      </c>
      <c r="AA131">
        <v>-11.899999999999999</v>
      </c>
      <c r="AB131">
        <v>-1.3</v>
      </c>
      <c r="AC131">
        <v>8.2000000000000011</v>
      </c>
      <c r="AD131">
        <v>13.600000000000001</v>
      </c>
      <c r="AE131">
        <v>12.7</v>
      </c>
      <c r="AF131">
        <v>5.5</v>
      </c>
    </row>
    <row r="132" spans="1:32" hidden="1">
      <c r="A132">
        <v>-5.9214000000000002</v>
      </c>
      <c r="B132">
        <v>105.9867</v>
      </c>
      <c r="C132" s="2">
        <v>45632</v>
      </c>
      <c r="D132" s="3">
        <v>0.125</v>
      </c>
      <c r="E132">
        <v>-0.55300000000000005</v>
      </c>
      <c r="F132" s="148">
        <f t="shared" si="1"/>
        <v>-55.300000000000004</v>
      </c>
      <c r="G132">
        <v>-55.300000000000004</v>
      </c>
    </row>
    <row r="133" spans="1:32" hidden="1">
      <c r="A133">
        <v>-5.9214000000000002</v>
      </c>
      <c r="B133">
        <v>105.9867</v>
      </c>
      <c r="C133" s="2">
        <v>45632</v>
      </c>
      <c r="D133" s="3">
        <v>0.16666666666666666</v>
      </c>
      <c r="E133">
        <v>-0.46100000000000002</v>
      </c>
      <c r="F133" s="148">
        <f t="shared" si="1"/>
        <v>-46.1</v>
      </c>
      <c r="G133">
        <v>-46.1</v>
      </c>
    </row>
    <row r="134" spans="1:32" hidden="1">
      <c r="A134">
        <v>-5.9214000000000002</v>
      </c>
      <c r="B134">
        <v>105.9867</v>
      </c>
      <c r="C134" s="2">
        <v>45632</v>
      </c>
      <c r="D134" s="3">
        <v>0.20833333333333334</v>
      </c>
      <c r="E134">
        <v>-0.28499999999999998</v>
      </c>
      <c r="F134" s="148">
        <f t="shared" si="1"/>
        <v>-28.499999999999996</v>
      </c>
      <c r="G134">
        <v>-28.499999999999996</v>
      </c>
    </row>
    <row r="135" spans="1:32" hidden="1">
      <c r="A135">
        <v>-5.9214000000000002</v>
      </c>
      <c r="B135">
        <v>105.9867</v>
      </c>
      <c r="C135" s="2">
        <v>45632</v>
      </c>
      <c r="D135" s="3">
        <v>0.25</v>
      </c>
      <c r="E135">
        <v>-5.8999999999999997E-2</v>
      </c>
      <c r="F135" s="148">
        <f t="shared" si="1"/>
        <v>-5.8999999999999995</v>
      </c>
      <c r="G135">
        <v>-5.8999999999999995</v>
      </c>
    </row>
    <row r="136" spans="1:32" hidden="1">
      <c r="A136">
        <v>-5.9214000000000002</v>
      </c>
      <c r="B136">
        <v>105.9867</v>
      </c>
      <c r="C136" s="2">
        <v>45632</v>
      </c>
      <c r="D136" s="3">
        <v>0.29166666666666669</v>
      </c>
      <c r="E136">
        <v>0.17100000000000001</v>
      </c>
      <c r="F136" s="148">
        <f t="shared" si="1"/>
        <v>17.100000000000001</v>
      </c>
      <c r="G136">
        <v>17.100000000000001</v>
      </c>
    </row>
    <row r="137" spans="1:32" hidden="1">
      <c r="A137">
        <v>-5.9214000000000002</v>
      </c>
      <c r="B137">
        <v>105.9867</v>
      </c>
      <c r="C137" s="2">
        <v>45632</v>
      </c>
      <c r="D137" s="3">
        <v>0.33333333333333331</v>
      </c>
      <c r="E137">
        <v>0.35899999999999999</v>
      </c>
      <c r="F137" s="148">
        <f t="shared" si="1"/>
        <v>35.9</v>
      </c>
      <c r="G137">
        <v>35.9</v>
      </c>
    </row>
    <row r="138" spans="1:32" hidden="1">
      <c r="A138">
        <v>-5.9214000000000002</v>
      </c>
      <c r="B138">
        <v>105.9867</v>
      </c>
      <c r="C138" s="2">
        <v>45632</v>
      </c>
      <c r="D138" s="3">
        <v>0.375</v>
      </c>
      <c r="E138">
        <v>0.47099999999999997</v>
      </c>
      <c r="F138" s="148">
        <f t="shared" ref="F138:F201" si="2">E138*100</f>
        <v>47.099999999999994</v>
      </c>
      <c r="G138">
        <v>47.099999999999994</v>
      </c>
    </row>
    <row r="139" spans="1:32" hidden="1">
      <c r="A139">
        <v>-5.9214000000000002</v>
      </c>
      <c r="B139">
        <v>105.9867</v>
      </c>
      <c r="C139" s="2">
        <v>45632</v>
      </c>
      <c r="D139" s="3">
        <v>0.41666666666666669</v>
      </c>
      <c r="E139">
        <v>0.48799999999999999</v>
      </c>
      <c r="F139" s="148">
        <f t="shared" si="2"/>
        <v>48.8</v>
      </c>
      <c r="G139">
        <v>48.8</v>
      </c>
    </row>
    <row r="140" spans="1:32" hidden="1">
      <c r="A140">
        <v>-5.9214000000000002</v>
      </c>
      <c r="B140">
        <v>105.9867</v>
      </c>
      <c r="C140" s="2">
        <v>45632</v>
      </c>
      <c r="D140" s="3">
        <v>0.45833333333333331</v>
      </c>
      <c r="E140">
        <v>0.41399999999999998</v>
      </c>
      <c r="F140" s="148">
        <f t="shared" si="2"/>
        <v>41.4</v>
      </c>
      <c r="G140">
        <v>41.4</v>
      </c>
    </row>
    <row r="141" spans="1:32" hidden="1">
      <c r="A141">
        <v>-5.9214000000000002</v>
      </c>
      <c r="B141">
        <v>105.9867</v>
      </c>
      <c r="C141" s="2">
        <v>45632</v>
      </c>
      <c r="D141" s="3">
        <v>0.5</v>
      </c>
      <c r="E141">
        <v>0.27100000000000002</v>
      </c>
      <c r="F141" s="148">
        <f t="shared" si="2"/>
        <v>27.1</v>
      </c>
      <c r="G141">
        <v>27.1</v>
      </c>
    </row>
    <row r="142" spans="1:32" hidden="1">
      <c r="A142">
        <v>-5.9214000000000002</v>
      </c>
      <c r="B142">
        <v>105.9867</v>
      </c>
      <c r="C142" s="2">
        <v>45632</v>
      </c>
      <c r="D142" s="3">
        <v>0.54166666666666663</v>
      </c>
      <c r="E142">
        <v>9.9000000000000005E-2</v>
      </c>
      <c r="F142" s="148">
        <f t="shared" si="2"/>
        <v>9.9</v>
      </c>
      <c r="G142">
        <v>9.9</v>
      </c>
    </row>
    <row r="143" spans="1:32" hidden="1">
      <c r="A143">
        <v>-5.9214000000000002</v>
      </c>
      <c r="B143">
        <v>105.9867</v>
      </c>
      <c r="C143" s="2">
        <v>45632</v>
      </c>
      <c r="D143" s="3">
        <v>0.58333333333333337</v>
      </c>
      <c r="E143">
        <v>-6.3E-2</v>
      </c>
      <c r="F143" s="148">
        <f t="shared" si="2"/>
        <v>-6.3</v>
      </c>
      <c r="G143">
        <v>-6.3</v>
      </c>
    </row>
    <row r="144" spans="1:32" hidden="1">
      <c r="A144">
        <v>-5.9214000000000002</v>
      </c>
      <c r="B144">
        <v>105.9867</v>
      </c>
      <c r="C144" s="2">
        <v>45632</v>
      </c>
      <c r="D144" s="3">
        <v>0.625</v>
      </c>
      <c r="E144">
        <v>-0.17799999999999999</v>
      </c>
      <c r="F144" s="148">
        <f t="shared" si="2"/>
        <v>-17.8</v>
      </c>
      <c r="G144">
        <v>-17.8</v>
      </c>
    </row>
    <row r="145" spans="1:32" hidden="1">
      <c r="A145">
        <v>-5.9214000000000002</v>
      </c>
      <c r="B145">
        <v>105.9867</v>
      </c>
      <c r="C145" s="2">
        <v>45632</v>
      </c>
      <c r="D145" s="3">
        <v>0.66666666666666663</v>
      </c>
      <c r="E145">
        <v>-0.22500000000000001</v>
      </c>
      <c r="F145" s="148">
        <f t="shared" si="2"/>
        <v>-22.5</v>
      </c>
      <c r="G145">
        <v>-22.5</v>
      </c>
    </row>
    <row r="146" spans="1:32" hidden="1">
      <c r="A146">
        <v>-5.9214000000000002</v>
      </c>
      <c r="B146">
        <v>105.9867</v>
      </c>
      <c r="C146" s="2">
        <v>45632</v>
      </c>
      <c r="D146" s="3">
        <v>0.70833333333333337</v>
      </c>
      <c r="E146">
        <v>-0.2</v>
      </c>
      <c r="F146" s="148">
        <f t="shared" si="2"/>
        <v>-20</v>
      </c>
      <c r="G146">
        <v>-20</v>
      </c>
    </row>
    <row r="147" spans="1:32" hidden="1">
      <c r="A147">
        <v>-5.9214000000000002</v>
      </c>
      <c r="B147">
        <v>105.9867</v>
      </c>
      <c r="C147" s="2">
        <v>45632</v>
      </c>
      <c r="D147" s="3">
        <v>0.75</v>
      </c>
      <c r="E147">
        <v>-0.11899999999999999</v>
      </c>
      <c r="F147" s="148">
        <f t="shared" si="2"/>
        <v>-11.899999999999999</v>
      </c>
      <c r="G147">
        <v>-11.899999999999999</v>
      </c>
    </row>
    <row r="148" spans="1:32" hidden="1">
      <c r="A148">
        <v>-5.9214000000000002</v>
      </c>
      <c r="B148">
        <v>105.9867</v>
      </c>
      <c r="C148" s="2">
        <v>45632</v>
      </c>
      <c r="D148" s="3">
        <v>0.79166666666666663</v>
      </c>
      <c r="E148">
        <v>-1.2999999999999999E-2</v>
      </c>
      <c r="F148" s="148">
        <f t="shared" si="2"/>
        <v>-1.3</v>
      </c>
      <c r="G148">
        <v>-1.3</v>
      </c>
    </row>
    <row r="149" spans="1:32" hidden="1">
      <c r="A149">
        <v>-5.9214000000000002</v>
      </c>
      <c r="B149">
        <v>105.9867</v>
      </c>
      <c r="C149" s="2">
        <v>45632</v>
      </c>
      <c r="D149" s="3">
        <v>0.83333333333333337</v>
      </c>
      <c r="E149">
        <v>8.2000000000000003E-2</v>
      </c>
      <c r="F149" s="148">
        <f t="shared" si="2"/>
        <v>8.2000000000000011</v>
      </c>
      <c r="G149">
        <v>8.2000000000000011</v>
      </c>
    </row>
    <row r="150" spans="1:32" hidden="1">
      <c r="A150">
        <v>-5.9214000000000002</v>
      </c>
      <c r="B150">
        <v>105.9867</v>
      </c>
      <c r="C150" s="2">
        <v>45632</v>
      </c>
      <c r="D150" s="3">
        <v>0.875</v>
      </c>
      <c r="E150">
        <v>0.13600000000000001</v>
      </c>
      <c r="F150" s="148">
        <f t="shared" si="2"/>
        <v>13.600000000000001</v>
      </c>
      <c r="G150">
        <v>13.600000000000001</v>
      </c>
    </row>
    <row r="151" spans="1:32" hidden="1">
      <c r="A151">
        <v>-5.9214000000000002</v>
      </c>
      <c r="B151">
        <v>105.9867</v>
      </c>
      <c r="C151" s="2">
        <v>45632</v>
      </c>
      <c r="D151" s="3">
        <v>0.91666666666666663</v>
      </c>
      <c r="E151">
        <v>0.127</v>
      </c>
      <c r="F151" s="148">
        <f t="shared" si="2"/>
        <v>12.7</v>
      </c>
      <c r="G151">
        <v>12.7</v>
      </c>
    </row>
    <row r="152" spans="1:32" hidden="1">
      <c r="A152">
        <v>-5.9214000000000002</v>
      </c>
      <c r="B152">
        <v>105.9867</v>
      </c>
      <c r="C152" s="2">
        <v>45632</v>
      </c>
      <c r="D152" s="3">
        <v>0.95833333333333337</v>
      </c>
      <c r="E152">
        <v>5.5E-2</v>
      </c>
      <c r="F152" s="148">
        <f t="shared" si="2"/>
        <v>5.5</v>
      </c>
      <c r="G152">
        <v>5.5</v>
      </c>
    </row>
    <row r="153" spans="1:32" hidden="1">
      <c r="A153">
        <v>-5.9214000000000002</v>
      </c>
      <c r="B153">
        <v>105.9867</v>
      </c>
      <c r="C153" s="2">
        <v>45633</v>
      </c>
      <c r="D153" s="3">
        <v>0</v>
      </c>
      <c r="E153">
        <v>-6.5000000000000002E-2</v>
      </c>
      <c r="F153" s="1">
        <f t="shared" si="2"/>
        <v>-6.5</v>
      </c>
      <c r="G153">
        <v>-6.5</v>
      </c>
      <c r="I153">
        <v>-10.6</v>
      </c>
      <c r="J153">
        <v>2.5</v>
      </c>
      <c r="K153">
        <v>14.899999999999999</v>
      </c>
      <c r="L153">
        <v>24.099999999999998</v>
      </c>
      <c r="M153">
        <v>28.499999999999996</v>
      </c>
      <c r="N153">
        <v>27.6</v>
      </c>
      <c r="O153">
        <v>22</v>
      </c>
      <c r="P153">
        <v>13.5</v>
      </c>
      <c r="Q153">
        <v>4.3</v>
      </c>
      <c r="R153">
        <v>-3.4000000000000004</v>
      </c>
      <c r="S153">
        <v>-8</v>
      </c>
      <c r="T153">
        <v>-8.9</v>
      </c>
      <c r="U153">
        <v>-6.2</v>
      </c>
      <c r="V153">
        <v>-1.5</v>
      </c>
      <c r="W153">
        <v>3.4000000000000004</v>
      </c>
      <c r="X153">
        <v>6.8000000000000007</v>
      </c>
      <c r="Y153">
        <v>7.1</v>
      </c>
      <c r="Z153">
        <v>3.9</v>
      </c>
      <c r="AA153">
        <v>-2.4</v>
      </c>
      <c r="AB153">
        <v>-10.299999999999999</v>
      </c>
      <c r="AC153">
        <v>-17.899999999999999</v>
      </c>
      <c r="AD153">
        <v>-23.1</v>
      </c>
      <c r="AE153">
        <v>-24.5</v>
      </c>
      <c r="AF153">
        <v>-21.3</v>
      </c>
    </row>
    <row r="154" spans="1:32" hidden="1">
      <c r="A154">
        <v>-5.9214000000000002</v>
      </c>
      <c r="B154">
        <v>105.9867</v>
      </c>
      <c r="C154" s="2">
        <v>45633</v>
      </c>
      <c r="D154" s="3">
        <v>4.1666666666666664E-2</v>
      </c>
      <c r="E154">
        <v>-0.20100000000000001</v>
      </c>
      <c r="F154" s="148">
        <f t="shared" si="2"/>
        <v>-20.100000000000001</v>
      </c>
      <c r="G154">
        <v>-20.100000000000001</v>
      </c>
      <c r="I154">
        <v>-6.5</v>
      </c>
      <c r="J154">
        <v>-20.100000000000001</v>
      </c>
      <c r="K154">
        <v>-31.6</v>
      </c>
      <c r="L154">
        <v>-37.5</v>
      </c>
      <c r="M154">
        <v>-35.4</v>
      </c>
      <c r="N154">
        <v>-25</v>
      </c>
      <c r="O154">
        <v>-7.7</v>
      </c>
      <c r="P154">
        <v>13.200000000000001</v>
      </c>
      <c r="Q154">
        <v>33.5</v>
      </c>
      <c r="R154">
        <v>48.8</v>
      </c>
      <c r="S154">
        <v>55.800000000000004</v>
      </c>
      <c r="T154">
        <v>53</v>
      </c>
      <c r="U154">
        <v>40.9</v>
      </c>
      <c r="V154">
        <v>22.1</v>
      </c>
      <c r="W154">
        <v>0.3</v>
      </c>
      <c r="X154">
        <v>-20</v>
      </c>
      <c r="Y154">
        <v>-35</v>
      </c>
      <c r="Z154">
        <v>-42.199999999999996</v>
      </c>
      <c r="AA154">
        <v>-41.099999999999994</v>
      </c>
      <c r="AB154">
        <v>-32.9</v>
      </c>
      <c r="AC154">
        <v>-20.599999999999998</v>
      </c>
      <c r="AD154">
        <v>-7.8</v>
      </c>
      <c r="AE154">
        <v>2.1</v>
      </c>
      <c r="AF154">
        <v>6.8000000000000007</v>
      </c>
    </row>
    <row r="155" spans="1:32" hidden="1">
      <c r="A155">
        <v>-5.9214000000000002</v>
      </c>
      <c r="B155">
        <v>105.9867</v>
      </c>
      <c r="C155" s="2">
        <v>45633</v>
      </c>
      <c r="D155" s="3">
        <v>8.3333333333333329E-2</v>
      </c>
      <c r="E155">
        <v>-0.316</v>
      </c>
      <c r="F155" s="148">
        <f t="shared" si="2"/>
        <v>-31.6</v>
      </c>
      <c r="G155">
        <v>-31.6</v>
      </c>
    </row>
    <row r="156" spans="1:32" hidden="1">
      <c r="A156">
        <v>-5.9214000000000002</v>
      </c>
      <c r="B156">
        <v>105.9867</v>
      </c>
      <c r="C156" s="2">
        <v>45633</v>
      </c>
      <c r="D156" s="3">
        <v>0.125</v>
      </c>
      <c r="E156">
        <v>-0.375</v>
      </c>
      <c r="F156" s="148">
        <f t="shared" si="2"/>
        <v>-37.5</v>
      </c>
      <c r="G156">
        <v>-37.5</v>
      </c>
    </row>
    <row r="157" spans="1:32" hidden="1">
      <c r="A157">
        <v>-5.9214000000000002</v>
      </c>
      <c r="B157">
        <v>105.9867</v>
      </c>
      <c r="C157" s="2">
        <v>45633</v>
      </c>
      <c r="D157" s="3">
        <v>0.16666666666666666</v>
      </c>
      <c r="E157">
        <v>-0.35399999999999998</v>
      </c>
      <c r="F157" s="148">
        <f t="shared" si="2"/>
        <v>-35.4</v>
      </c>
      <c r="G157">
        <v>-35.4</v>
      </c>
    </row>
    <row r="158" spans="1:32" hidden="1">
      <c r="A158">
        <v>-5.9214000000000002</v>
      </c>
      <c r="B158">
        <v>105.9867</v>
      </c>
      <c r="C158" s="2">
        <v>45633</v>
      </c>
      <c r="D158" s="3">
        <v>0.20833333333333334</v>
      </c>
      <c r="E158">
        <v>-0.25</v>
      </c>
      <c r="F158" s="148">
        <f t="shared" si="2"/>
        <v>-25</v>
      </c>
      <c r="G158">
        <v>-25</v>
      </c>
    </row>
    <row r="159" spans="1:32" hidden="1">
      <c r="A159">
        <v>-5.9214000000000002</v>
      </c>
      <c r="B159">
        <v>105.9867</v>
      </c>
      <c r="C159" s="2">
        <v>45633</v>
      </c>
      <c r="D159" s="3">
        <v>0.25</v>
      </c>
      <c r="E159">
        <v>-7.6999999999999999E-2</v>
      </c>
      <c r="F159" s="148">
        <f t="shared" si="2"/>
        <v>-7.7</v>
      </c>
      <c r="G159">
        <v>-7.7</v>
      </c>
    </row>
    <row r="160" spans="1:32" hidden="1">
      <c r="A160">
        <v>-5.9214000000000002</v>
      </c>
      <c r="B160">
        <v>105.9867</v>
      </c>
      <c r="C160" s="2">
        <v>45633</v>
      </c>
      <c r="D160" s="3">
        <v>0.29166666666666669</v>
      </c>
      <c r="E160">
        <v>0.13200000000000001</v>
      </c>
      <c r="F160" s="148">
        <f t="shared" si="2"/>
        <v>13.200000000000001</v>
      </c>
      <c r="G160">
        <v>13.200000000000001</v>
      </c>
    </row>
    <row r="161" spans="1:7" hidden="1">
      <c r="A161">
        <v>-5.9214000000000002</v>
      </c>
      <c r="B161">
        <v>105.9867</v>
      </c>
      <c r="C161" s="2">
        <v>45633</v>
      </c>
      <c r="D161" s="3">
        <v>0.33333333333333331</v>
      </c>
      <c r="E161">
        <v>0.33500000000000002</v>
      </c>
      <c r="F161" s="148">
        <f t="shared" si="2"/>
        <v>33.5</v>
      </c>
      <c r="G161">
        <v>33.5</v>
      </c>
    </row>
    <row r="162" spans="1:7" hidden="1">
      <c r="A162">
        <v>-5.9214000000000002</v>
      </c>
      <c r="B162">
        <v>105.9867</v>
      </c>
      <c r="C162" s="2">
        <v>45633</v>
      </c>
      <c r="D162" s="3">
        <v>0.375</v>
      </c>
      <c r="E162">
        <v>0.48799999999999999</v>
      </c>
      <c r="F162" s="148">
        <f t="shared" si="2"/>
        <v>48.8</v>
      </c>
      <c r="G162">
        <v>48.8</v>
      </c>
    </row>
    <row r="163" spans="1:7" hidden="1">
      <c r="A163">
        <v>-5.9214000000000002</v>
      </c>
      <c r="B163">
        <v>105.9867</v>
      </c>
      <c r="C163" s="2">
        <v>45633</v>
      </c>
      <c r="D163" s="3">
        <v>0.41666666666666669</v>
      </c>
      <c r="E163">
        <v>0.55800000000000005</v>
      </c>
      <c r="F163" s="148">
        <f t="shared" si="2"/>
        <v>55.800000000000004</v>
      </c>
      <c r="G163">
        <v>55.800000000000004</v>
      </c>
    </row>
    <row r="164" spans="1:7" hidden="1">
      <c r="A164">
        <v>-5.9214000000000002</v>
      </c>
      <c r="B164">
        <v>105.9867</v>
      </c>
      <c r="C164" s="2">
        <v>45633</v>
      </c>
      <c r="D164" s="3">
        <v>0.45833333333333331</v>
      </c>
      <c r="E164">
        <v>0.53</v>
      </c>
      <c r="F164" s="148">
        <f t="shared" si="2"/>
        <v>53</v>
      </c>
      <c r="G164">
        <v>53</v>
      </c>
    </row>
    <row r="165" spans="1:7" hidden="1">
      <c r="A165">
        <v>-5.9214000000000002</v>
      </c>
      <c r="B165">
        <v>105.9867</v>
      </c>
      <c r="C165" s="2">
        <v>45633</v>
      </c>
      <c r="D165" s="3">
        <v>0.5</v>
      </c>
      <c r="E165">
        <v>0.40899999999999997</v>
      </c>
      <c r="F165" s="148">
        <f t="shared" si="2"/>
        <v>40.9</v>
      </c>
      <c r="G165">
        <v>40.9</v>
      </c>
    </row>
    <row r="166" spans="1:7" hidden="1">
      <c r="A166">
        <v>-5.9214000000000002</v>
      </c>
      <c r="B166">
        <v>105.9867</v>
      </c>
      <c r="C166" s="2">
        <v>45633</v>
      </c>
      <c r="D166" s="3">
        <v>0.54166666666666663</v>
      </c>
      <c r="E166">
        <v>0.221</v>
      </c>
      <c r="F166" s="148">
        <f t="shared" si="2"/>
        <v>22.1</v>
      </c>
      <c r="G166">
        <v>22.1</v>
      </c>
    </row>
    <row r="167" spans="1:7" hidden="1">
      <c r="A167">
        <v>-5.9214000000000002</v>
      </c>
      <c r="B167">
        <v>105.9867</v>
      </c>
      <c r="C167" s="2">
        <v>45633</v>
      </c>
      <c r="D167" s="3">
        <v>0.58333333333333337</v>
      </c>
      <c r="E167">
        <v>3.0000000000000001E-3</v>
      </c>
      <c r="F167" s="148">
        <f t="shared" si="2"/>
        <v>0.3</v>
      </c>
      <c r="G167">
        <v>0.3</v>
      </c>
    </row>
    <row r="168" spans="1:7" hidden="1">
      <c r="A168">
        <v>-5.9214000000000002</v>
      </c>
      <c r="B168">
        <v>105.9867</v>
      </c>
      <c r="C168" s="2">
        <v>45633</v>
      </c>
      <c r="D168" s="3">
        <v>0.625</v>
      </c>
      <c r="E168">
        <v>-0.2</v>
      </c>
      <c r="F168" s="148">
        <f t="shared" si="2"/>
        <v>-20</v>
      </c>
      <c r="G168">
        <v>-20</v>
      </c>
    </row>
    <row r="169" spans="1:7" hidden="1">
      <c r="A169">
        <v>-5.9214000000000002</v>
      </c>
      <c r="B169">
        <v>105.9867</v>
      </c>
      <c r="C169" s="2">
        <v>45633</v>
      </c>
      <c r="D169" s="3">
        <v>0.66666666666666663</v>
      </c>
      <c r="E169">
        <v>-0.35</v>
      </c>
      <c r="F169" s="148">
        <f t="shared" si="2"/>
        <v>-35</v>
      </c>
      <c r="G169">
        <v>-35</v>
      </c>
    </row>
    <row r="170" spans="1:7" hidden="1">
      <c r="A170">
        <v>-5.9214000000000002</v>
      </c>
      <c r="B170">
        <v>105.9867</v>
      </c>
      <c r="C170" s="2">
        <v>45633</v>
      </c>
      <c r="D170" s="3">
        <v>0.70833333333333337</v>
      </c>
      <c r="E170">
        <v>-0.42199999999999999</v>
      </c>
      <c r="F170" s="148">
        <f t="shared" si="2"/>
        <v>-42.199999999999996</v>
      </c>
      <c r="G170">
        <v>-42.199999999999996</v>
      </c>
    </row>
    <row r="171" spans="1:7" hidden="1">
      <c r="A171">
        <v>-5.9214000000000002</v>
      </c>
      <c r="B171">
        <v>105.9867</v>
      </c>
      <c r="C171" s="2">
        <v>45633</v>
      </c>
      <c r="D171" s="3">
        <v>0.75</v>
      </c>
      <c r="E171">
        <v>-0.41099999999999998</v>
      </c>
      <c r="F171" s="148">
        <f t="shared" si="2"/>
        <v>-41.099999999999994</v>
      </c>
      <c r="G171">
        <v>-41.099999999999994</v>
      </c>
    </row>
    <row r="172" spans="1:7" hidden="1">
      <c r="A172">
        <v>-5.9214000000000002</v>
      </c>
      <c r="B172">
        <v>105.9867</v>
      </c>
      <c r="C172" s="2">
        <v>45633</v>
      </c>
      <c r="D172" s="3">
        <v>0.79166666666666663</v>
      </c>
      <c r="E172">
        <v>-0.32900000000000001</v>
      </c>
      <c r="F172" s="148">
        <f t="shared" si="2"/>
        <v>-32.9</v>
      </c>
      <c r="G172">
        <v>-32.9</v>
      </c>
    </row>
    <row r="173" spans="1:7" hidden="1">
      <c r="A173">
        <v>-5.9214000000000002</v>
      </c>
      <c r="B173">
        <v>105.9867</v>
      </c>
      <c r="C173" s="2">
        <v>45633</v>
      </c>
      <c r="D173" s="3">
        <v>0.83333333333333337</v>
      </c>
      <c r="E173">
        <v>-0.20599999999999999</v>
      </c>
      <c r="F173" s="148">
        <f t="shared" si="2"/>
        <v>-20.599999999999998</v>
      </c>
      <c r="G173">
        <v>-20.599999999999998</v>
      </c>
    </row>
    <row r="174" spans="1:7" hidden="1">
      <c r="A174">
        <v>-5.9214000000000002</v>
      </c>
      <c r="B174">
        <v>105.9867</v>
      </c>
      <c r="C174" s="2">
        <v>45633</v>
      </c>
      <c r="D174" s="3">
        <v>0.875</v>
      </c>
      <c r="E174">
        <v>-7.8E-2</v>
      </c>
      <c r="F174" s="148">
        <f t="shared" si="2"/>
        <v>-7.8</v>
      </c>
      <c r="G174">
        <v>-7.8</v>
      </c>
    </row>
    <row r="175" spans="1:7" hidden="1">
      <c r="A175">
        <v>-5.9214000000000002</v>
      </c>
      <c r="B175">
        <v>105.9867</v>
      </c>
      <c r="C175" s="2">
        <v>45633</v>
      </c>
      <c r="D175" s="3">
        <v>0.91666666666666663</v>
      </c>
      <c r="E175">
        <v>2.1000000000000001E-2</v>
      </c>
      <c r="F175" s="148">
        <f t="shared" si="2"/>
        <v>2.1</v>
      </c>
      <c r="G175">
        <v>2.1</v>
      </c>
    </row>
    <row r="176" spans="1:7" hidden="1">
      <c r="A176">
        <v>-5.9214000000000002</v>
      </c>
      <c r="B176">
        <v>105.9867</v>
      </c>
      <c r="C176" s="2">
        <v>45633</v>
      </c>
      <c r="D176" s="3">
        <v>0.95833333333333337</v>
      </c>
      <c r="E176">
        <v>6.8000000000000005E-2</v>
      </c>
      <c r="F176" s="148">
        <f t="shared" si="2"/>
        <v>6.8000000000000007</v>
      </c>
      <c r="G176">
        <v>6.8000000000000007</v>
      </c>
    </row>
    <row r="177" spans="1:32" hidden="1">
      <c r="A177">
        <v>-5.9214000000000002</v>
      </c>
      <c r="B177">
        <v>105.9867</v>
      </c>
      <c r="C177" s="2">
        <v>45634</v>
      </c>
      <c r="D177" s="3">
        <v>0</v>
      </c>
      <c r="E177">
        <v>5.3999999999999999E-2</v>
      </c>
      <c r="F177" s="1">
        <f t="shared" si="2"/>
        <v>5.4</v>
      </c>
      <c r="G177">
        <v>5.4</v>
      </c>
      <c r="I177">
        <v>-13.8</v>
      </c>
      <c r="J177">
        <v>-3.5000000000000004</v>
      </c>
      <c r="K177">
        <v>7.7</v>
      </c>
      <c r="L177">
        <v>17.7</v>
      </c>
      <c r="M177">
        <v>24.3</v>
      </c>
      <c r="N177">
        <v>26.6</v>
      </c>
      <c r="O177">
        <v>24.2</v>
      </c>
      <c r="P177">
        <v>18</v>
      </c>
      <c r="Q177">
        <v>9.5</v>
      </c>
      <c r="R177">
        <v>0.8</v>
      </c>
      <c r="S177">
        <v>-6.3</v>
      </c>
      <c r="T177">
        <v>-10.5</v>
      </c>
      <c r="U177">
        <v>-11.3</v>
      </c>
      <c r="V177">
        <v>-9.1</v>
      </c>
      <c r="W177">
        <v>-5</v>
      </c>
      <c r="X177">
        <v>-0.5</v>
      </c>
      <c r="Y177">
        <v>2.7</v>
      </c>
      <c r="Z177">
        <v>3.5999999999999996</v>
      </c>
      <c r="AA177">
        <v>1.7999999999999998</v>
      </c>
      <c r="AB177">
        <v>-2.4</v>
      </c>
      <c r="AC177">
        <v>-7.8</v>
      </c>
      <c r="AD177">
        <v>-13</v>
      </c>
      <c r="AE177">
        <v>-16.2</v>
      </c>
      <c r="AF177">
        <v>-16.5</v>
      </c>
    </row>
    <row r="178" spans="1:32" hidden="1">
      <c r="A178">
        <v>-5.9214000000000002</v>
      </c>
      <c r="B178">
        <v>105.9867</v>
      </c>
      <c r="C178" s="2">
        <v>45634</v>
      </c>
      <c r="D178" s="3">
        <v>4.1666666666666664E-2</v>
      </c>
      <c r="E178">
        <v>-8.0000000000000002E-3</v>
      </c>
      <c r="F178" s="148">
        <f t="shared" si="2"/>
        <v>-0.8</v>
      </c>
      <c r="G178">
        <v>-0.8</v>
      </c>
      <c r="I178">
        <v>5.4</v>
      </c>
      <c r="J178">
        <v>-0.8</v>
      </c>
      <c r="K178">
        <v>-9.3000000000000007</v>
      </c>
      <c r="L178">
        <v>-16.7</v>
      </c>
      <c r="M178">
        <v>-19.7</v>
      </c>
      <c r="N178">
        <v>-16.2</v>
      </c>
      <c r="O178">
        <v>-5.6000000000000005</v>
      </c>
      <c r="P178">
        <v>10.7</v>
      </c>
      <c r="Q178">
        <v>29.599999999999998</v>
      </c>
      <c r="R178">
        <v>47.199999999999996</v>
      </c>
      <c r="S178">
        <v>59.199999999999996</v>
      </c>
      <c r="T178">
        <v>62.5</v>
      </c>
      <c r="U178">
        <v>55.600000000000009</v>
      </c>
      <c r="V178">
        <v>39</v>
      </c>
      <c r="W178">
        <v>15.6</v>
      </c>
      <c r="X178">
        <v>-10.6</v>
      </c>
      <c r="Y178">
        <v>-34.9</v>
      </c>
      <c r="Z178">
        <v>-52.900000000000006</v>
      </c>
      <c r="AA178">
        <v>-62</v>
      </c>
      <c r="AB178">
        <v>-61.3</v>
      </c>
      <c r="AC178">
        <v>-51.800000000000004</v>
      </c>
      <c r="AD178">
        <v>-36.700000000000003</v>
      </c>
      <c r="AE178">
        <v>-19.7</v>
      </c>
      <c r="AF178">
        <v>-4.8</v>
      </c>
    </row>
    <row r="179" spans="1:32" hidden="1">
      <c r="A179">
        <v>-5.9214000000000002</v>
      </c>
      <c r="B179">
        <v>105.9867</v>
      </c>
      <c r="C179" s="2">
        <v>45634</v>
      </c>
      <c r="D179" s="3">
        <v>8.3333333333333329E-2</v>
      </c>
      <c r="E179">
        <v>-9.2999999999999999E-2</v>
      </c>
      <c r="F179" s="148">
        <f t="shared" si="2"/>
        <v>-9.3000000000000007</v>
      </c>
      <c r="G179">
        <v>-9.3000000000000007</v>
      </c>
    </row>
    <row r="180" spans="1:32" hidden="1">
      <c r="A180">
        <v>-5.9214000000000002</v>
      </c>
      <c r="B180">
        <v>105.9867</v>
      </c>
      <c r="C180" s="2">
        <v>45634</v>
      </c>
      <c r="D180" s="3">
        <v>0.125</v>
      </c>
      <c r="E180">
        <v>-0.16700000000000001</v>
      </c>
      <c r="F180" s="148">
        <f t="shared" si="2"/>
        <v>-16.7</v>
      </c>
      <c r="G180">
        <v>-16.7</v>
      </c>
    </row>
    <row r="181" spans="1:32" hidden="1">
      <c r="A181">
        <v>-5.9214000000000002</v>
      </c>
      <c r="B181">
        <v>105.9867</v>
      </c>
      <c r="C181" s="2">
        <v>45634</v>
      </c>
      <c r="D181" s="3">
        <v>0.16666666666666666</v>
      </c>
      <c r="E181">
        <v>-0.19700000000000001</v>
      </c>
      <c r="F181" s="148">
        <f t="shared" si="2"/>
        <v>-19.7</v>
      </c>
      <c r="G181">
        <v>-19.7</v>
      </c>
    </row>
    <row r="182" spans="1:32" hidden="1">
      <c r="A182">
        <v>-5.9214000000000002</v>
      </c>
      <c r="B182">
        <v>105.9867</v>
      </c>
      <c r="C182" s="2">
        <v>45634</v>
      </c>
      <c r="D182" s="3">
        <v>0.20833333333333334</v>
      </c>
      <c r="E182">
        <v>-0.16200000000000001</v>
      </c>
      <c r="F182" s="148">
        <f t="shared" si="2"/>
        <v>-16.2</v>
      </c>
      <c r="G182">
        <v>-16.2</v>
      </c>
    </row>
    <row r="183" spans="1:32" hidden="1">
      <c r="A183">
        <v>-5.9214000000000002</v>
      </c>
      <c r="B183">
        <v>105.9867</v>
      </c>
      <c r="C183" s="2">
        <v>45634</v>
      </c>
      <c r="D183" s="3">
        <v>0.25</v>
      </c>
      <c r="E183">
        <v>-5.6000000000000001E-2</v>
      </c>
      <c r="F183" s="148">
        <f t="shared" si="2"/>
        <v>-5.6000000000000005</v>
      </c>
      <c r="G183">
        <v>-5.6000000000000005</v>
      </c>
    </row>
    <row r="184" spans="1:32" hidden="1">
      <c r="A184">
        <v>-5.9214000000000002</v>
      </c>
      <c r="B184">
        <v>105.9867</v>
      </c>
      <c r="C184" s="2">
        <v>45634</v>
      </c>
      <c r="D184" s="3">
        <v>0.29166666666666669</v>
      </c>
      <c r="E184">
        <v>0.107</v>
      </c>
      <c r="F184" s="148">
        <f t="shared" si="2"/>
        <v>10.7</v>
      </c>
      <c r="G184">
        <v>10.7</v>
      </c>
    </row>
    <row r="185" spans="1:32" hidden="1">
      <c r="A185">
        <v>-5.9214000000000002</v>
      </c>
      <c r="B185">
        <v>105.9867</v>
      </c>
      <c r="C185" s="2">
        <v>45634</v>
      </c>
      <c r="D185" s="3">
        <v>0.33333333333333331</v>
      </c>
      <c r="E185">
        <v>0.29599999999999999</v>
      </c>
      <c r="F185" s="148">
        <f t="shared" si="2"/>
        <v>29.599999999999998</v>
      </c>
      <c r="G185">
        <v>29.599999999999998</v>
      </c>
    </row>
    <row r="186" spans="1:32" hidden="1">
      <c r="A186">
        <v>-5.9214000000000002</v>
      </c>
      <c r="B186">
        <v>105.9867</v>
      </c>
      <c r="C186" s="2">
        <v>45634</v>
      </c>
      <c r="D186" s="3">
        <v>0.375</v>
      </c>
      <c r="E186">
        <v>0.47199999999999998</v>
      </c>
      <c r="F186" s="148">
        <f t="shared" si="2"/>
        <v>47.199999999999996</v>
      </c>
      <c r="G186">
        <v>47.199999999999996</v>
      </c>
    </row>
    <row r="187" spans="1:32" hidden="1">
      <c r="A187">
        <v>-5.9214000000000002</v>
      </c>
      <c r="B187">
        <v>105.9867</v>
      </c>
      <c r="C187" s="2">
        <v>45634</v>
      </c>
      <c r="D187" s="3">
        <v>0.41666666666666669</v>
      </c>
      <c r="E187">
        <v>0.59199999999999997</v>
      </c>
      <c r="F187" s="148">
        <f t="shared" si="2"/>
        <v>59.199999999999996</v>
      </c>
      <c r="G187">
        <v>59.199999999999996</v>
      </c>
    </row>
    <row r="188" spans="1:32" hidden="1">
      <c r="A188">
        <v>-5.9214000000000002</v>
      </c>
      <c r="B188">
        <v>105.9867</v>
      </c>
      <c r="C188" s="2">
        <v>45634</v>
      </c>
      <c r="D188" s="3">
        <v>0.45833333333333331</v>
      </c>
      <c r="E188">
        <v>0.625</v>
      </c>
      <c r="F188" s="148">
        <f t="shared" si="2"/>
        <v>62.5</v>
      </c>
      <c r="G188">
        <v>62.5</v>
      </c>
    </row>
    <row r="189" spans="1:32" hidden="1">
      <c r="A189">
        <v>-5.9214000000000002</v>
      </c>
      <c r="B189">
        <v>105.9867</v>
      </c>
      <c r="C189" s="2">
        <v>45634</v>
      </c>
      <c r="D189" s="3">
        <v>0.5</v>
      </c>
      <c r="E189">
        <v>0.55600000000000005</v>
      </c>
      <c r="F189" s="148">
        <f t="shared" si="2"/>
        <v>55.600000000000009</v>
      </c>
      <c r="G189">
        <v>55.600000000000009</v>
      </c>
    </row>
    <row r="190" spans="1:32" hidden="1">
      <c r="A190">
        <v>-5.9214000000000002</v>
      </c>
      <c r="B190">
        <v>105.9867</v>
      </c>
      <c r="C190" s="2">
        <v>45634</v>
      </c>
      <c r="D190" s="3">
        <v>0.54166666666666663</v>
      </c>
      <c r="E190">
        <v>0.39</v>
      </c>
      <c r="F190" s="148">
        <f t="shared" si="2"/>
        <v>39</v>
      </c>
      <c r="G190">
        <v>39</v>
      </c>
    </row>
    <row r="191" spans="1:32" hidden="1">
      <c r="A191">
        <v>-5.9214000000000002</v>
      </c>
      <c r="B191">
        <v>105.9867</v>
      </c>
      <c r="C191" s="2">
        <v>45634</v>
      </c>
      <c r="D191" s="3">
        <v>0.58333333333333337</v>
      </c>
      <c r="E191">
        <v>0.156</v>
      </c>
      <c r="F191" s="148">
        <f t="shared" si="2"/>
        <v>15.6</v>
      </c>
      <c r="G191">
        <v>15.6</v>
      </c>
    </row>
    <row r="192" spans="1:32" hidden="1">
      <c r="A192">
        <v>-5.9214000000000002</v>
      </c>
      <c r="B192">
        <v>105.9867</v>
      </c>
      <c r="C192" s="2">
        <v>45634</v>
      </c>
      <c r="D192" s="3">
        <v>0.625</v>
      </c>
      <c r="E192">
        <v>-0.106</v>
      </c>
      <c r="F192" s="148">
        <f t="shared" si="2"/>
        <v>-10.6</v>
      </c>
      <c r="G192">
        <v>-10.6</v>
      </c>
    </row>
    <row r="193" spans="1:32" hidden="1">
      <c r="A193">
        <v>-5.9214000000000002</v>
      </c>
      <c r="B193">
        <v>105.9867</v>
      </c>
      <c r="C193" s="2">
        <v>45634</v>
      </c>
      <c r="D193" s="3">
        <v>0.66666666666666663</v>
      </c>
      <c r="E193">
        <v>-0.34899999999999998</v>
      </c>
      <c r="F193" s="148">
        <f t="shared" si="2"/>
        <v>-34.9</v>
      </c>
      <c r="G193">
        <v>-34.9</v>
      </c>
    </row>
    <row r="194" spans="1:32" hidden="1">
      <c r="A194">
        <v>-5.9214000000000002</v>
      </c>
      <c r="B194">
        <v>105.9867</v>
      </c>
      <c r="C194" s="2">
        <v>45634</v>
      </c>
      <c r="D194" s="3">
        <v>0.70833333333333337</v>
      </c>
      <c r="E194">
        <v>-0.52900000000000003</v>
      </c>
      <c r="F194" s="148">
        <f t="shared" si="2"/>
        <v>-52.900000000000006</v>
      </c>
      <c r="G194">
        <v>-52.900000000000006</v>
      </c>
    </row>
    <row r="195" spans="1:32" hidden="1">
      <c r="A195">
        <v>-5.9214000000000002</v>
      </c>
      <c r="B195">
        <v>105.9867</v>
      </c>
      <c r="C195" s="2">
        <v>45634</v>
      </c>
      <c r="D195" s="3">
        <v>0.75</v>
      </c>
      <c r="E195">
        <v>-0.62</v>
      </c>
      <c r="F195" s="148">
        <f t="shared" si="2"/>
        <v>-62</v>
      </c>
      <c r="G195">
        <v>-62</v>
      </c>
    </row>
    <row r="196" spans="1:32" hidden="1">
      <c r="A196">
        <v>-5.9214000000000002</v>
      </c>
      <c r="B196">
        <v>105.9867</v>
      </c>
      <c r="C196" s="2">
        <v>45634</v>
      </c>
      <c r="D196" s="3">
        <v>0.79166666666666663</v>
      </c>
      <c r="E196">
        <v>-0.61299999999999999</v>
      </c>
      <c r="F196" s="148">
        <f t="shared" si="2"/>
        <v>-61.3</v>
      </c>
      <c r="G196">
        <v>-61.3</v>
      </c>
    </row>
    <row r="197" spans="1:32" hidden="1">
      <c r="A197">
        <v>-5.9214000000000002</v>
      </c>
      <c r="B197">
        <v>105.9867</v>
      </c>
      <c r="C197" s="2">
        <v>45634</v>
      </c>
      <c r="D197" s="3">
        <v>0.83333333333333337</v>
      </c>
      <c r="E197">
        <v>-0.51800000000000002</v>
      </c>
      <c r="F197" s="148">
        <f t="shared" si="2"/>
        <v>-51.800000000000004</v>
      </c>
      <c r="G197">
        <v>-51.800000000000004</v>
      </c>
    </row>
    <row r="198" spans="1:32" hidden="1">
      <c r="A198">
        <v>-5.9214000000000002</v>
      </c>
      <c r="B198">
        <v>105.9867</v>
      </c>
      <c r="C198" s="2">
        <v>45634</v>
      </c>
      <c r="D198" s="3">
        <v>0.875</v>
      </c>
      <c r="E198">
        <v>-0.36699999999999999</v>
      </c>
      <c r="F198" s="148">
        <f t="shared" si="2"/>
        <v>-36.700000000000003</v>
      </c>
      <c r="G198">
        <v>-36.700000000000003</v>
      </c>
    </row>
    <row r="199" spans="1:32" hidden="1">
      <c r="A199">
        <v>-5.9214000000000002</v>
      </c>
      <c r="B199">
        <v>105.9867</v>
      </c>
      <c r="C199" s="2">
        <v>45634</v>
      </c>
      <c r="D199" s="3">
        <v>0.91666666666666663</v>
      </c>
      <c r="E199">
        <v>-0.19700000000000001</v>
      </c>
      <c r="F199" s="148">
        <f t="shared" si="2"/>
        <v>-19.7</v>
      </c>
      <c r="G199">
        <v>-19.7</v>
      </c>
    </row>
    <row r="200" spans="1:32" hidden="1">
      <c r="A200">
        <v>-5.9214000000000002</v>
      </c>
      <c r="B200">
        <v>105.9867</v>
      </c>
      <c r="C200" s="2">
        <v>45634</v>
      </c>
      <c r="D200" s="3">
        <v>0.95833333333333337</v>
      </c>
      <c r="E200">
        <v>-4.8000000000000001E-2</v>
      </c>
      <c r="F200" s="148">
        <f t="shared" si="2"/>
        <v>-4.8</v>
      </c>
      <c r="G200">
        <v>-4.8</v>
      </c>
    </row>
    <row r="201" spans="1:32" hidden="1">
      <c r="A201">
        <v>-5.9214000000000002</v>
      </c>
      <c r="B201">
        <v>105.9867</v>
      </c>
      <c r="C201" s="2">
        <v>45635</v>
      </c>
      <c r="D201" s="3">
        <v>0</v>
      </c>
      <c r="E201">
        <v>5.1999999999999998E-2</v>
      </c>
      <c r="F201" s="1">
        <f t="shared" si="2"/>
        <v>5.2</v>
      </c>
      <c r="G201">
        <v>5.2</v>
      </c>
      <c r="I201">
        <v>-13.200000000000001</v>
      </c>
      <c r="J201">
        <v>-6.7</v>
      </c>
      <c r="K201">
        <v>1.7999999999999998</v>
      </c>
      <c r="L201">
        <v>10.7</v>
      </c>
      <c r="M201">
        <v>18.2</v>
      </c>
      <c r="N201">
        <v>22.900000000000002</v>
      </c>
      <c r="O201">
        <v>23.7</v>
      </c>
      <c r="P201">
        <v>20.599999999999998</v>
      </c>
      <c r="Q201">
        <v>14.2</v>
      </c>
      <c r="R201">
        <v>5.8999999999999995</v>
      </c>
      <c r="S201">
        <v>-2.6</v>
      </c>
      <c r="T201">
        <v>-9.7000000000000011</v>
      </c>
      <c r="U201">
        <v>-14.099999999999998</v>
      </c>
      <c r="V201">
        <v>-15.4</v>
      </c>
      <c r="W201">
        <v>-13.700000000000001</v>
      </c>
      <c r="X201">
        <v>-9.9</v>
      </c>
      <c r="Y201">
        <v>-5.2</v>
      </c>
      <c r="Z201">
        <v>-0.89999999999999991</v>
      </c>
      <c r="AA201">
        <v>1.7999999999999998</v>
      </c>
      <c r="AB201">
        <v>2.2999999999999998</v>
      </c>
      <c r="AC201">
        <v>0.8</v>
      </c>
      <c r="AD201">
        <v>-2.1</v>
      </c>
      <c r="AE201">
        <v>-5.4</v>
      </c>
      <c r="AF201">
        <v>-7.7</v>
      </c>
    </row>
    <row r="202" spans="1:32" hidden="1">
      <c r="A202">
        <v>-5.9214000000000002</v>
      </c>
      <c r="B202">
        <v>105.9867</v>
      </c>
      <c r="C202" s="2">
        <v>45635</v>
      </c>
      <c r="D202" s="3">
        <v>4.1666666666666664E-2</v>
      </c>
      <c r="E202">
        <v>0.09</v>
      </c>
      <c r="F202" s="148">
        <f t="shared" ref="F202:F265" si="3">E202*100</f>
        <v>9</v>
      </c>
      <c r="G202">
        <v>9</v>
      </c>
      <c r="I202">
        <v>5.2</v>
      </c>
      <c r="J202">
        <v>9</v>
      </c>
      <c r="K202">
        <v>7.3999999999999995</v>
      </c>
      <c r="L202">
        <v>2.5</v>
      </c>
      <c r="M202">
        <v>-2.4</v>
      </c>
      <c r="N202">
        <v>-4.1000000000000005</v>
      </c>
      <c r="O202">
        <v>-0.2</v>
      </c>
      <c r="P202">
        <v>10</v>
      </c>
      <c r="Q202">
        <v>25.2</v>
      </c>
      <c r="R202">
        <v>42.5</v>
      </c>
      <c r="S202">
        <v>57.8</v>
      </c>
      <c r="T202">
        <v>67.2</v>
      </c>
      <c r="U202">
        <v>67.300000000000011</v>
      </c>
      <c r="V202">
        <v>56.599999999999994</v>
      </c>
      <c r="W202">
        <v>36</v>
      </c>
      <c r="X202">
        <v>8.4</v>
      </c>
      <c r="Y202">
        <v>-21.8</v>
      </c>
      <c r="Z202">
        <v>-49.4</v>
      </c>
      <c r="AA202">
        <v>-69.699999999999989</v>
      </c>
      <c r="AB202">
        <v>-79.600000000000009</v>
      </c>
      <c r="AC202">
        <v>-78.100000000000009</v>
      </c>
      <c r="AD202">
        <v>-66.5</v>
      </c>
      <c r="AE202">
        <v>-47.9</v>
      </c>
      <c r="AF202">
        <v>-26.6</v>
      </c>
    </row>
    <row r="203" spans="1:32" hidden="1">
      <c r="A203">
        <v>-5.9214000000000002</v>
      </c>
      <c r="B203">
        <v>105.9867</v>
      </c>
      <c r="C203" s="2">
        <v>45635</v>
      </c>
      <c r="D203" s="3">
        <v>8.3333333333333329E-2</v>
      </c>
      <c r="E203">
        <v>7.3999999999999996E-2</v>
      </c>
      <c r="F203" s="148">
        <f t="shared" si="3"/>
        <v>7.3999999999999995</v>
      </c>
      <c r="G203">
        <v>7.3999999999999995</v>
      </c>
    </row>
    <row r="204" spans="1:32" hidden="1">
      <c r="A204">
        <v>-5.9214000000000002</v>
      </c>
      <c r="B204">
        <v>105.9867</v>
      </c>
      <c r="C204" s="2">
        <v>45635</v>
      </c>
      <c r="D204" s="3">
        <v>0.125</v>
      </c>
      <c r="E204">
        <v>2.5000000000000001E-2</v>
      </c>
      <c r="F204" s="148">
        <f t="shared" si="3"/>
        <v>2.5</v>
      </c>
      <c r="G204">
        <v>2.5</v>
      </c>
    </row>
    <row r="205" spans="1:32" hidden="1">
      <c r="A205">
        <v>-5.9214000000000002</v>
      </c>
      <c r="B205">
        <v>105.9867</v>
      </c>
      <c r="C205" s="2">
        <v>45635</v>
      </c>
      <c r="D205" s="3">
        <v>0.16666666666666666</v>
      </c>
      <c r="E205">
        <v>-2.4E-2</v>
      </c>
      <c r="F205" s="148">
        <f t="shared" si="3"/>
        <v>-2.4</v>
      </c>
      <c r="G205">
        <v>-2.4</v>
      </c>
    </row>
    <row r="206" spans="1:32" hidden="1">
      <c r="A206">
        <v>-5.9214000000000002</v>
      </c>
      <c r="B206">
        <v>105.9867</v>
      </c>
      <c r="C206" s="2">
        <v>45635</v>
      </c>
      <c r="D206" s="3">
        <v>0.20833333333333334</v>
      </c>
      <c r="E206">
        <v>-4.1000000000000002E-2</v>
      </c>
      <c r="F206" s="148">
        <f t="shared" si="3"/>
        <v>-4.1000000000000005</v>
      </c>
      <c r="G206">
        <v>-4.1000000000000005</v>
      </c>
    </row>
    <row r="207" spans="1:32" hidden="1">
      <c r="A207">
        <v>-5.9214000000000002</v>
      </c>
      <c r="B207">
        <v>105.9867</v>
      </c>
      <c r="C207" s="2">
        <v>45635</v>
      </c>
      <c r="D207" s="3">
        <v>0.25</v>
      </c>
      <c r="E207">
        <v>-2E-3</v>
      </c>
      <c r="F207" s="148">
        <f t="shared" si="3"/>
        <v>-0.2</v>
      </c>
      <c r="G207">
        <v>-0.2</v>
      </c>
    </row>
    <row r="208" spans="1:32" hidden="1">
      <c r="A208">
        <v>-5.9214000000000002</v>
      </c>
      <c r="B208">
        <v>105.9867</v>
      </c>
      <c r="C208" s="2">
        <v>45635</v>
      </c>
      <c r="D208" s="3">
        <v>0.29166666666666669</v>
      </c>
      <c r="E208">
        <v>0.1</v>
      </c>
      <c r="F208" s="148">
        <f t="shared" si="3"/>
        <v>10</v>
      </c>
      <c r="G208">
        <v>10</v>
      </c>
    </row>
    <row r="209" spans="1:7" hidden="1">
      <c r="A209">
        <v>-5.9214000000000002</v>
      </c>
      <c r="B209">
        <v>105.9867</v>
      </c>
      <c r="C209" s="2">
        <v>45635</v>
      </c>
      <c r="D209" s="3">
        <v>0.33333333333333331</v>
      </c>
      <c r="E209">
        <v>0.252</v>
      </c>
      <c r="F209" s="148">
        <f t="shared" si="3"/>
        <v>25.2</v>
      </c>
      <c r="G209">
        <v>25.2</v>
      </c>
    </row>
    <row r="210" spans="1:7" hidden="1">
      <c r="A210">
        <v>-5.9214000000000002</v>
      </c>
      <c r="B210">
        <v>105.9867</v>
      </c>
      <c r="C210" s="2">
        <v>45635</v>
      </c>
      <c r="D210" s="3">
        <v>0.375</v>
      </c>
      <c r="E210">
        <v>0.42499999999999999</v>
      </c>
      <c r="F210" s="148">
        <f t="shared" si="3"/>
        <v>42.5</v>
      </c>
      <c r="G210">
        <v>42.5</v>
      </c>
    </row>
    <row r="211" spans="1:7" hidden="1">
      <c r="A211">
        <v>-5.9214000000000002</v>
      </c>
      <c r="B211">
        <v>105.9867</v>
      </c>
      <c r="C211" s="2">
        <v>45635</v>
      </c>
      <c r="D211" s="3">
        <v>0.41666666666666669</v>
      </c>
      <c r="E211">
        <v>0.57799999999999996</v>
      </c>
      <c r="F211" s="148">
        <f t="shared" si="3"/>
        <v>57.8</v>
      </c>
      <c r="G211">
        <v>57.8</v>
      </c>
    </row>
    <row r="212" spans="1:7" hidden="1">
      <c r="A212">
        <v>-5.9214000000000002</v>
      </c>
      <c r="B212">
        <v>105.9867</v>
      </c>
      <c r="C212" s="2">
        <v>45635</v>
      </c>
      <c r="D212" s="3">
        <v>0.45833333333333331</v>
      </c>
      <c r="E212">
        <v>0.67200000000000004</v>
      </c>
      <c r="F212" s="148">
        <f t="shared" si="3"/>
        <v>67.2</v>
      </c>
      <c r="G212">
        <v>67.2</v>
      </c>
    </row>
    <row r="213" spans="1:7" hidden="1">
      <c r="A213">
        <v>-5.9214000000000002</v>
      </c>
      <c r="B213">
        <v>105.9867</v>
      </c>
      <c r="C213" s="2">
        <v>45635</v>
      </c>
      <c r="D213" s="3">
        <v>0.5</v>
      </c>
      <c r="E213">
        <v>0.67300000000000004</v>
      </c>
      <c r="F213" s="148">
        <f t="shared" si="3"/>
        <v>67.300000000000011</v>
      </c>
      <c r="G213">
        <v>67.300000000000011</v>
      </c>
    </row>
    <row r="214" spans="1:7" hidden="1">
      <c r="A214">
        <v>-5.9214000000000002</v>
      </c>
      <c r="B214">
        <v>105.9867</v>
      </c>
      <c r="C214" s="2">
        <v>45635</v>
      </c>
      <c r="D214" s="3">
        <v>0.54166666666666663</v>
      </c>
      <c r="E214">
        <v>0.56599999999999995</v>
      </c>
      <c r="F214" s="148">
        <f t="shared" si="3"/>
        <v>56.599999999999994</v>
      </c>
      <c r="G214">
        <v>56.599999999999994</v>
      </c>
    </row>
    <row r="215" spans="1:7" hidden="1">
      <c r="A215">
        <v>-5.9214000000000002</v>
      </c>
      <c r="B215">
        <v>105.9867</v>
      </c>
      <c r="C215" s="2">
        <v>45635</v>
      </c>
      <c r="D215" s="3">
        <v>0.58333333333333337</v>
      </c>
      <c r="E215">
        <v>0.36</v>
      </c>
      <c r="F215" s="148">
        <f t="shared" si="3"/>
        <v>36</v>
      </c>
      <c r="G215">
        <v>36</v>
      </c>
    </row>
    <row r="216" spans="1:7" hidden="1">
      <c r="A216">
        <v>-5.9214000000000002</v>
      </c>
      <c r="B216">
        <v>105.9867</v>
      </c>
      <c r="C216" s="2">
        <v>45635</v>
      </c>
      <c r="D216" s="3">
        <v>0.625</v>
      </c>
      <c r="E216">
        <v>8.4000000000000005E-2</v>
      </c>
      <c r="F216" s="148">
        <f t="shared" si="3"/>
        <v>8.4</v>
      </c>
      <c r="G216">
        <v>8.4</v>
      </c>
    </row>
    <row r="217" spans="1:7" hidden="1">
      <c r="A217">
        <v>-5.9214000000000002</v>
      </c>
      <c r="B217">
        <v>105.9867</v>
      </c>
      <c r="C217" s="2">
        <v>45635</v>
      </c>
      <c r="D217" s="3">
        <v>0.66666666666666663</v>
      </c>
      <c r="E217">
        <v>-0.218</v>
      </c>
      <c r="F217" s="148">
        <f t="shared" si="3"/>
        <v>-21.8</v>
      </c>
      <c r="G217">
        <v>-21.8</v>
      </c>
    </row>
    <row r="218" spans="1:7" hidden="1">
      <c r="A218">
        <v>-5.9214000000000002</v>
      </c>
      <c r="B218">
        <v>105.9867</v>
      </c>
      <c r="C218" s="2">
        <v>45635</v>
      </c>
      <c r="D218" s="3">
        <v>0.70833333333333337</v>
      </c>
      <c r="E218">
        <v>-0.49399999999999999</v>
      </c>
      <c r="F218" s="148">
        <f t="shared" si="3"/>
        <v>-49.4</v>
      </c>
      <c r="G218">
        <v>-49.4</v>
      </c>
    </row>
    <row r="219" spans="1:7" hidden="1">
      <c r="A219">
        <v>-5.9214000000000002</v>
      </c>
      <c r="B219">
        <v>105.9867</v>
      </c>
      <c r="C219" s="2">
        <v>45635</v>
      </c>
      <c r="D219" s="3">
        <v>0.75</v>
      </c>
      <c r="E219">
        <v>-0.69699999999999995</v>
      </c>
      <c r="F219" s="148">
        <f t="shared" si="3"/>
        <v>-69.699999999999989</v>
      </c>
      <c r="G219">
        <v>-69.699999999999989</v>
      </c>
    </row>
    <row r="220" spans="1:7" hidden="1">
      <c r="A220">
        <v>-5.9214000000000002</v>
      </c>
      <c r="B220">
        <v>105.9867</v>
      </c>
      <c r="C220" s="2">
        <v>45635</v>
      </c>
      <c r="D220" s="3">
        <v>0.79166666666666663</v>
      </c>
      <c r="E220">
        <v>-0.79600000000000004</v>
      </c>
      <c r="F220" s="148">
        <f t="shared" si="3"/>
        <v>-79.600000000000009</v>
      </c>
      <c r="G220">
        <v>-79.600000000000009</v>
      </c>
    </row>
    <row r="221" spans="1:7" hidden="1">
      <c r="A221">
        <v>-5.9214000000000002</v>
      </c>
      <c r="B221">
        <v>105.9867</v>
      </c>
      <c r="C221" s="2">
        <v>45635</v>
      </c>
      <c r="D221" s="3">
        <v>0.83333333333333337</v>
      </c>
      <c r="E221">
        <v>-0.78100000000000003</v>
      </c>
      <c r="F221" s="148">
        <f t="shared" si="3"/>
        <v>-78.100000000000009</v>
      </c>
      <c r="G221">
        <v>-78.100000000000009</v>
      </c>
    </row>
    <row r="222" spans="1:7" hidden="1">
      <c r="A222">
        <v>-5.9214000000000002</v>
      </c>
      <c r="B222">
        <v>105.9867</v>
      </c>
      <c r="C222" s="2">
        <v>45635</v>
      </c>
      <c r="D222" s="3">
        <v>0.875</v>
      </c>
      <c r="E222">
        <v>-0.66500000000000004</v>
      </c>
      <c r="F222" s="148">
        <f t="shared" si="3"/>
        <v>-66.5</v>
      </c>
      <c r="G222">
        <v>-66.5</v>
      </c>
    </row>
    <row r="223" spans="1:7" hidden="1">
      <c r="A223">
        <v>-5.9214000000000002</v>
      </c>
      <c r="B223">
        <v>105.9867</v>
      </c>
      <c r="C223" s="2">
        <v>45635</v>
      </c>
      <c r="D223" s="3">
        <v>0.91666666666666663</v>
      </c>
      <c r="E223">
        <v>-0.47899999999999998</v>
      </c>
      <c r="F223" s="148">
        <f t="shared" si="3"/>
        <v>-47.9</v>
      </c>
      <c r="G223">
        <v>-47.9</v>
      </c>
    </row>
    <row r="224" spans="1:7" hidden="1">
      <c r="A224">
        <v>-5.9214000000000002</v>
      </c>
      <c r="B224">
        <v>105.9867</v>
      </c>
      <c r="C224" s="2">
        <v>45635</v>
      </c>
      <c r="D224" s="3">
        <v>0.95833333333333337</v>
      </c>
      <c r="E224">
        <v>-0.26600000000000001</v>
      </c>
      <c r="F224" s="148">
        <f t="shared" si="3"/>
        <v>-26.6</v>
      </c>
      <c r="G224">
        <v>-26.6</v>
      </c>
    </row>
    <row r="225" spans="1:32" hidden="1">
      <c r="A225">
        <v>-5.9214000000000002</v>
      </c>
      <c r="B225">
        <v>105.9867</v>
      </c>
      <c r="C225" s="2">
        <v>45636</v>
      </c>
      <c r="D225" s="3">
        <v>0</v>
      </c>
      <c r="E225">
        <v>-7.1999999999999995E-2</v>
      </c>
      <c r="F225" s="1">
        <f t="shared" si="3"/>
        <v>-7.1999999999999993</v>
      </c>
      <c r="G225">
        <v>-7.1999999999999993</v>
      </c>
      <c r="I225">
        <v>-8.1</v>
      </c>
      <c r="J225">
        <v>-6</v>
      </c>
      <c r="K225">
        <v>-1.6</v>
      </c>
      <c r="L225">
        <v>4.5999999999999996</v>
      </c>
      <c r="M225">
        <v>11.200000000000001</v>
      </c>
      <c r="N225">
        <v>16.900000000000002</v>
      </c>
      <c r="O225">
        <v>20.3</v>
      </c>
      <c r="P225">
        <v>20.5</v>
      </c>
      <c r="Q225">
        <v>17.299999999999997</v>
      </c>
      <c r="R225">
        <v>11</v>
      </c>
      <c r="S225">
        <v>2.8000000000000003</v>
      </c>
      <c r="T225">
        <v>-6</v>
      </c>
      <c r="U225">
        <v>-13.700000000000001</v>
      </c>
      <c r="V225">
        <v>-18.899999999999999</v>
      </c>
      <c r="W225">
        <v>-20.9</v>
      </c>
      <c r="X225">
        <v>-19.5</v>
      </c>
      <c r="Y225">
        <v>-15.299999999999999</v>
      </c>
      <c r="Z225">
        <v>-9.3000000000000007</v>
      </c>
      <c r="AA225">
        <v>-3</v>
      </c>
      <c r="AB225">
        <v>2.4</v>
      </c>
      <c r="AC225">
        <v>5.8000000000000007</v>
      </c>
      <c r="AD225">
        <v>7.0000000000000009</v>
      </c>
      <c r="AE225">
        <v>5.8999999999999995</v>
      </c>
      <c r="AF225">
        <v>3.5000000000000004</v>
      </c>
    </row>
    <row r="226" spans="1:32" hidden="1">
      <c r="A226">
        <v>-5.9214000000000002</v>
      </c>
      <c r="B226">
        <v>105.9867</v>
      </c>
      <c r="C226" s="2">
        <v>45636</v>
      </c>
      <c r="D226" s="3">
        <v>4.1666666666666664E-2</v>
      </c>
      <c r="E226">
        <v>7.1999999999999995E-2</v>
      </c>
      <c r="F226" s="148">
        <f t="shared" si="3"/>
        <v>7.1999999999999993</v>
      </c>
      <c r="G226">
        <v>7.1999999999999993</v>
      </c>
      <c r="I226">
        <v>-7.1999999999999993</v>
      </c>
      <c r="J226">
        <v>7.1999999999999993</v>
      </c>
      <c r="K226">
        <v>14.7</v>
      </c>
      <c r="L226">
        <v>15.9</v>
      </c>
      <c r="M226">
        <v>12.8</v>
      </c>
      <c r="N226">
        <v>8.9</v>
      </c>
      <c r="O226">
        <v>7.5</v>
      </c>
      <c r="P226">
        <v>11.3</v>
      </c>
      <c r="Q226">
        <v>20.9</v>
      </c>
      <c r="R226">
        <v>35.4</v>
      </c>
      <c r="S226">
        <v>51.7</v>
      </c>
      <c r="T226">
        <v>65.600000000000009</v>
      </c>
      <c r="U226">
        <v>72.899999999999991</v>
      </c>
      <c r="V226">
        <v>70.3</v>
      </c>
      <c r="W226">
        <v>56.399999999999991</v>
      </c>
      <c r="X226">
        <v>32.1</v>
      </c>
      <c r="Y226">
        <v>0.8</v>
      </c>
      <c r="Z226">
        <v>-32.5</v>
      </c>
      <c r="AA226">
        <v>-62.4</v>
      </c>
      <c r="AB226">
        <v>-83.8</v>
      </c>
      <c r="AC226">
        <v>-93.300000000000011</v>
      </c>
      <c r="AD226">
        <v>-90</v>
      </c>
      <c r="AE226">
        <v>-75.400000000000006</v>
      </c>
      <c r="AF226">
        <v>-53.300000000000004</v>
      </c>
    </row>
    <row r="227" spans="1:32" hidden="1">
      <c r="A227">
        <v>-5.9214000000000002</v>
      </c>
      <c r="B227">
        <v>105.9867</v>
      </c>
      <c r="C227" s="2">
        <v>45636</v>
      </c>
      <c r="D227" s="3">
        <v>8.3333333333333329E-2</v>
      </c>
      <c r="E227">
        <v>0.14699999999999999</v>
      </c>
      <c r="F227" s="148">
        <f t="shared" si="3"/>
        <v>14.7</v>
      </c>
      <c r="G227">
        <v>14.7</v>
      </c>
    </row>
    <row r="228" spans="1:32" hidden="1">
      <c r="A228">
        <v>-5.9214000000000002</v>
      </c>
      <c r="B228">
        <v>105.9867</v>
      </c>
      <c r="C228" s="2">
        <v>45636</v>
      </c>
      <c r="D228" s="3">
        <v>0.125</v>
      </c>
      <c r="E228">
        <v>0.159</v>
      </c>
      <c r="F228" s="148">
        <f t="shared" si="3"/>
        <v>15.9</v>
      </c>
      <c r="G228">
        <v>15.9</v>
      </c>
    </row>
    <row r="229" spans="1:32" hidden="1">
      <c r="A229">
        <v>-5.9214000000000002</v>
      </c>
      <c r="B229">
        <v>105.9867</v>
      </c>
      <c r="C229" s="2">
        <v>45636</v>
      </c>
      <c r="D229" s="3">
        <v>0.16666666666666666</v>
      </c>
      <c r="E229">
        <v>0.128</v>
      </c>
      <c r="F229" s="148">
        <f t="shared" si="3"/>
        <v>12.8</v>
      </c>
      <c r="G229">
        <v>12.8</v>
      </c>
    </row>
    <row r="230" spans="1:32" hidden="1">
      <c r="A230">
        <v>-5.9214000000000002</v>
      </c>
      <c r="B230">
        <v>105.9867</v>
      </c>
      <c r="C230" s="2">
        <v>45636</v>
      </c>
      <c r="D230" s="3">
        <v>0.20833333333333334</v>
      </c>
      <c r="E230">
        <v>8.8999999999999996E-2</v>
      </c>
      <c r="F230" s="148">
        <f t="shared" si="3"/>
        <v>8.9</v>
      </c>
      <c r="G230">
        <v>8.9</v>
      </c>
    </row>
    <row r="231" spans="1:32" hidden="1">
      <c r="A231">
        <v>-5.9214000000000002</v>
      </c>
      <c r="B231">
        <v>105.9867</v>
      </c>
      <c r="C231" s="2">
        <v>45636</v>
      </c>
      <c r="D231" s="3">
        <v>0.25</v>
      </c>
      <c r="E231">
        <v>7.4999999999999997E-2</v>
      </c>
      <c r="F231" s="148">
        <f t="shared" si="3"/>
        <v>7.5</v>
      </c>
      <c r="G231">
        <v>7.5</v>
      </c>
    </row>
    <row r="232" spans="1:32" hidden="1">
      <c r="A232">
        <v>-5.9214000000000002</v>
      </c>
      <c r="B232">
        <v>105.9867</v>
      </c>
      <c r="C232" s="2">
        <v>45636</v>
      </c>
      <c r="D232" s="3">
        <v>0.29166666666666669</v>
      </c>
      <c r="E232">
        <v>0.113</v>
      </c>
      <c r="F232" s="148">
        <f t="shared" si="3"/>
        <v>11.3</v>
      </c>
      <c r="G232">
        <v>11.3</v>
      </c>
    </row>
    <row r="233" spans="1:32" hidden="1">
      <c r="A233">
        <v>-5.9214000000000002</v>
      </c>
      <c r="B233">
        <v>105.9867</v>
      </c>
      <c r="C233" s="2">
        <v>45636</v>
      </c>
      <c r="D233" s="3">
        <v>0.33333333333333331</v>
      </c>
      <c r="E233">
        <v>0.20899999999999999</v>
      </c>
      <c r="F233" s="148">
        <f t="shared" si="3"/>
        <v>20.9</v>
      </c>
      <c r="G233">
        <v>20.9</v>
      </c>
    </row>
    <row r="234" spans="1:32" hidden="1">
      <c r="A234">
        <v>-5.9214000000000002</v>
      </c>
      <c r="B234">
        <v>105.9867</v>
      </c>
      <c r="C234" s="2">
        <v>45636</v>
      </c>
      <c r="D234" s="3">
        <v>0.375</v>
      </c>
      <c r="E234">
        <v>0.35399999999999998</v>
      </c>
      <c r="F234" s="148">
        <f t="shared" si="3"/>
        <v>35.4</v>
      </c>
      <c r="G234">
        <v>35.4</v>
      </c>
    </row>
    <row r="235" spans="1:32" hidden="1">
      <c r="A235">
        <v>-5.9214000000000002</v>
      </c>
      <c r="B235">
        <v>105.9867</v>
      </c>
      <c r="C235" s="2">
        <v>45636</v>
      </c>
      <c r="D235" s="3">
        <v>0.41666666666666669</v>
      </c>
      <c r="E235">
        <v>0.51700000000000002</v>
      </c>
      <c r="F235" s="148">
        <f t="shared" si="3"/>
        <v>51.7</v>
      </c>
      <c r="G235">
        <v>51.7</v>
      </c>
    </row>
    <row r="236" spans="1:32" hidden="1">
      <c r="A236">
        <v>-5.9214000000000002</v>
      </c>
      <c r="B236">
        <v>105.9867</v>
      </c>
      <c r="C236" s="2">
        <v>45636</v>
      </c>
      <c r="D236" s="3">
        <v>0.45833333333333331</v>
      </c>
      <c r="E236">
        <v>0.65600000000000003</v>
      </c>
      <c r="F236" s="148">
        <f t="shared" si="3"/>
        <v>65.600000000000009</v>
      </c>
      <c r="G236">
        <v>65.600000000000009</v>
      </c>
    </row>
    <row r="237" spans="1:32" hidden="1">
      <c r="A237">
        <v>-5.9214000000000002</v>
      </c>
      <c r="B237">
        <v>105.9867</v>
      </c>
      <c r="C237" s="2">
        <v>45636</v>
      </c>
      <c r="D237" s="3">
        <v>0.5</v>
      </c>
      <c r="E237">
        <v>0.72899999999999998</v>
      </c>
      <c r="F237" s="148">
        <f t="shared" si="3"/>
        <v>72.899999999999991</v>
      </c>
      <c r="G237">
        <v>72.899999999999991</v>
      </c>
    </row>
    <row r="238" spans="1:32" hidden="1">
      <c r="A238">
        <v>-5.9214000000000002</v>
      </c>
      <c r="B238">
        <v>105.9867</v>
      </c>
      <c r="C238" s="2">
        <v>45636</v>
      </c>
      <c r="D238" s="3">
        <v>0.54166666666666663</v>
      </c>
      <c r="E238">
        <v>0.70299999999999996</v>
      </c>
      <c r="F238" s="148">
        <f t="shared" si="3"/>
        <v>70.3</v>
      </c>
      <c r="G238">
        <v>70.3</v>
      </c>
    </row>
    <row r="239" spans="1:32" hidden="1">
      <c r="A239">
        <v>-5.9214000000000002</v>
      </c>
      <c r="B239">
        <v>105.9867</v>
      </c>
      <c r="C239" s="2">
        <v>45636</v>
      </c>
      <c r="D239" s="3">
        <v>0.58333333333333337</v>
      </c>
      <c r="E239">
        <v>0.56399999999999995</v>
      </c>
      <c r="F239" s="148">
        <f t="shared" si="3"/>
        <v>56.399999999999991</v>
      </c>
      <c r="G239">
        <v>56.399999999999991</v>
      </c>
    </row>
    <row r="240" spans="1:32" hidden="1">
      <c r="A240">
        <v>-5.9214000000000002</v>
      </c>
      <c r="B240">
        <v>105.9867</v>
      </c>
      <c r="C240" s="2">
        <v>45636</v>
      </c>
      <c r="D240" s="3">
        <v>0.625</v>
      </c>
      <c r="E240">
        <v>0.32100000000000001</v>
      </c>
      <c r="F240" s="148">
        <f t="shared" si="3"/>
        <v>32.1</v>
      </c>
      <c r="G240">
        <v>32.1</v>
      </c>
    </row>
    <row r="241" spans="1:32" hidden="1">
      <c r="A241">
        <v>-5.9214000000000002</v>
      </c>
      <c r="B241">
        <v>105.9867</v>
      </c>
      <c r="C241" s="2">
        <v>45636</v>
      </c>
      <c r="D241" s="3">
        <v>0.66666666666666663</v>
      </c>
      <c r="E241">
        <v>8.0000000000000002E-3</v>
      </c>
      <c r="F241" s="148">
        <f t="shared" si="3"/>
        <v>0.8</v>
      </c>
      <c r="G241">
        <v>0.8</v>
      </c>
    </row>
    <row r="242" spans="1:32" hidden="1">
      <c r="A242">
        <v>-5.9214000000000002</v>
      </c>
      <c r="B242">
        <v>105.9867</v>
      </c>
      <c r="C242" s="2">
        <v>45636</v>
      </c>
      <c r="D242" s="3">
        <v>0.70833333333333337</v>
      </c>
      <c r="E242">
        <v>-0.32500000000000001</v>
      </c>
      <c r="F242" s="148">
        <f t="shared" si="3"/>
        <v>-32.5</v>
      </c>
      <c r="G242">
        <v>-32.5</v>
      </c>
    </row>
    <row r="243" spans="1:32" hidden="1">
      <c r="A243">
        <v>-5.9214000000000002</v>
      </c>
      <c r="B243">
        <v>105.9867</v>
      </c>
      <c r="C243" s="2">
        <v>45636</v>
      </c>
      <c r="D243" s="3">
        <v>0.75</v>
      </c>
      <c r="E243">
        <v>-0.624</v>
      </c>
      <c r="F243" s="148">
        <f t="shared" si="3"/>
        <v>-62.4</v>
      </c>
      <c r="G243">
        <v>-62.4</v>
      </c>
    </row>
    <row r="244" spans="1:32" hidden="1">
      <c r="A244">
        <v>-5.9214000000000002</v>
      </c>
      <c r="B244">
        <v>105.9867</v>
      </c>
      <c r="C244" s="2">
        <v>45636</v>
      </c>
      <c r="D244" s="3">
        <v>0.79166666666666663</v>
      </c>
      <c r="E244">
        <v>-0.83799999999999997</v>
      </c>
      <c r="F244" s="148">
        <f t="shared" si="3"/>
        <v>-83.8</v>
      </c>
      <c r="G244">
        <v>-83.8</v>
      </c>
    </row>
    <row r="245" spans="1:32" hidden="1">
      <c r="A245">
        <v>-5.9214000000000002</v>
      </c>
      <c r="B245">
        <v>105.9867</v>
      </c>
      <c r="C245" s="2">
        <v>45636</v>
      </c>
      <c r="D245" s="3">
        <v>0.83333333333333337</v>
      </c>
      <c r="E245">
        <v>-0.93300000000000005</v>
      </c>
      <c r="F245" s="148">
        <f t="shared" si="3"/>
        <v>-93.300000000000011</v>
      </c>
      <c r="G245">
        <v>-93.300000000000011</v>
      </c>
    </row>
    <row r="246" spans="1:32" hidden="1">
      <c r="A246">
        <v>-5.9214000000000002</v>
      </c>
      <c r="B246">
        <v>105.9867</v>
      </c>
      <c r="C246" s="2">
        <v>45636</v>
      </c>
      <c r="D246" s="3">
        <v>0.875</v>
      </c>
      <c r="E246">
        <v>-0.9</v>
      </c>
      <c r="F246" s="148">
        <f t="shared" si="3"/>
        <v>-90</v>
      </c>
      <c r="G246">
        <v>-90</v>
      </c>
    </row>
    <row r="247" spans="1:32" hidden="1">
      <c r="A247">
        <v>-5.9214000000000002</v>
      </c>
      <c r="B247">
        <v>105.9867</v>
      </c>
      <c r="C247" s="2">
        <v>45636</v>
      </c>
      <c r="D247" s="3">
        <v>0.91666666666666663</v>
      </c>
      <c r="E247">
        <v>-0.754</v>
      </c>
      <c r="F247" s="148">
        <f t="shared" si="3"/>
        <v>-75.400000000000006</v>
      </c>
      <c r="G247">
        <v>-75.400000000000006</v>
      </c>
    </row>
    <row r="248" spans="1:32" hidden="1">
      <c r="A248">
        <v>-5.9214000000000002</v>
      </c>
      <c r="B248">
        <v>105.9867</v>
      </c>
      <c r="C248" s="2">
        <v>45636</v>
      </c>
      <c r="D248" s="3">
        <v>0.95833333333333337</v>
      </c>
      <c r="E248">
        <v>-0.53300000000000003</v>
      </c>
      <c r="F248" s="148">
        <f t="shared" si="3"/>
        <v>-53.300000000000004</v>
      </c>
      <c r="G248">
        <v>-53.300000000000004</v>
      </c>
    </row>
    <row r="249" spans="1:32" hidden="1">
      <c r="A249">
        <v>-5.9214000000000002</v>
      </c>
      <c r="B249">
        <v>105.9867</v>
      </c>
      <c r="C249" s="2">
        <v>45637</v>
      </c>
      <c r="D249" s="3">
        <v>0</v>
      </c>
      <c r="E249">
        <v>-0.28399999999999997</v>
      </c>
      <c r="F249" s="1">
        <f t="shared" si="3"/>
        <v>-28.4</v>
      </c>
      <c r="G249">
        <v>-28.4</v>
      </c>
      <c r="I249">
        <v>0.8</v>
      </c>
      <c r="J249">
        <v>-1</v>
      </c>
      <c r="K249">
        <v>-1</v>
      </c>
      <c r="L249">
        <v>1</v>
      </c>
      <c r="M249">
        <v>4.9000000000000004</v>
      </c>
      <c r="N249">
        <v>9.8000000000000007</v>
      </c>
      <c r="O249">
        <v>14.499999999999998</v>
      </c>
      <c r="P249">
        <v>17.5</v>
      </c>
      <c r="Q249">
        <v>17.8</v>
      </c>
      <c r="R249">
        <v>14.799999999999999</v>
      </c>
      <c r="S249">
        <v>8.5</v>
      </c>
      <c r="T249">
        <v>-0.1</v>
      </c>
      <c r="U249">
        <v>-9.6</v>
      </c>
      <c r="V249">
        <v>-18.3</v>
      </c>
      <c r="W249">
        <v>-24.5</v>
      </c>
      <c r="X249">
        <v>-27</v>
      </c>
      <c r="Y249">
        <v>-25.4</v>
      </c>
      <c r="Z249">
        <v>-20</v>
      </c>
      <c r="AA249">
        <v>-12</v>
      </c>
      <c r="AB249">
        <v>-2.9000000000000004</v>
      </c>
      <c r="AC249">
        <v>5.6000000000000005</v>
      </c>
      <c r="AD249">
        <v>11.799999999999999</v>
      </c>
      <c r="AE249">
        <v>14.799999999999999</v>
      </c>
      <c r="AF249">
        <v>14.7</v>
      </c>
    </row>
    <row r="250" spans="1:32" hidden="1">
      <c r="A250">
        <v>-5.9214000000000002</v>
      </c>
      <c r="B250">
        <v>105.9867</v>
      </c>
      <c r="C250" s="2">
        <v>45637</v>
      </c>
      <c r="D250" s="3">
        <v>4.1666666666666664E-2</v>
      </c>
      <c r="E250">
        <v>-5.6000000000000001E-2</v>
      </c>
      <c r="F250" s="148">
        <f t="shared" si="3"/>
        <v>-5.6000000000000005</v>
      </c>
      <c r="G250">
        <v>-5.6000000000000005</v>
      </c>
      <c r="I250">
        <v>-28.4</v>
      </c>
      <c r="J250">
        <v>-5.6000000000000005</v>
      </c>
      <c r="K250">
        <v>11.4</v>
      </c>
      <c r="L250">
        <v>20.7</v>
      </c>
      <c r="M250">
        <v>22.8</v>
      </c>
      <c r="N250">
        <v>20</v>
      </c>
      <c r="O250">
        <v>16</v>
      </c>
      <c r="P250">
        <v>14.499999999999998</v>
      </c>
      <c r="Q250">
        <v>18</v>
      </c>
      <c r="R250">
        <v>27.6</v>
      </c>
      <c r="S250">
        <v>42</v>
      </c>
      <c r="T250">
        <v>57.9</v>
      </c>
      <c r="U250">
        <v>70.899999999999991</v>
      </c>
      <c r="V250">
        <v>76.5</v>
      </c>
      <c r="W250">
        <v>71.599999999999994</v>
      </c>
      <c r="X250">
        <v>54.7</v>
      </c>
      <c r="Y250">
        <v>27.400000000000002</v>
      </c>
      <c r="Z250">
        <v>-6.8000000000000007</v>
      </c>
      <c r="AA250">
        <v>-42.199999999999996</v>
      </c>
      <c r="AB250">
        <v>-73.099999999999994</v>
      </c>
      <c r="AC250">
        <v>-94.1</v>
      </c>
      <c r="AD250">
        <v>-102</v>
      </c>
      <c r="AE250">
        <v>-96</v>
      </c>
      <c r="AF250">
        <v>-78.400000000000006</v>
      </c>
    </row>
    <row r="251" spans="1:32" hidden="1">
      <c r="A251">
        <v>-5.9214000000000002</v>
      </c>
      <c r="B251">
        <v>105.9867</v>
      </c>
      <c r="C251" s="2">
        <v>45637</v>
      </c>
      <c r="D251" s="3">
        <v>8.3333333333333329E-2</v>
      </c>
      <c r="E251">
        <v>0.114</v>
      </c>
      <c r="F251" s="148">
        <f t="shared" si="3"/>
        <v>11.4</v>
      </c>
      <c r="G251">
        <v>11.4</v>
      </c>
    </row>
    <row r="252" spans="1:32" hidden="1">
      <c r="A252">
        <v>-5.9214000000000002</v>
      </c>
      <c r="B252">
        <v>105.9867</v>
      </c>
      <c r="C252" s="2">
        <v>45637</v>
      </c>
      <c r="D252" s="3">
        <v>0.125</v>
      </c>
      <c r="E252">
        <v>0.20699999999999999</v>
      </c>
      <c r="F252" s="148">
        <f t="shared" si="3"/>
        <v>20.7</v>
      </c>
      <c r="G252">
        <v>20.7</v>
      </c>
    </row>
    <row r="253" spans="1:32" hidden="1">
      <c r="A253">
        <v>-5.9214000000000002</v>
      </c>
      <c r="B253">
        <v>105.9867</v>
      </c>
      <c r="C253" s="2">
        <v>45637</v>
      </c>
      <c r="D253" s="3">
        <v>0.16666666666666666</v>
      </c>
      <c r="E253">
        <v>0.22800000000000001</v>
      </c>
      <c r="F253" s="148">
        <f t="shared" si="3"/>
        <v>22.8</v>
      </c>
      <c r="G253">
        <v>22.8</v>
      </c>
    </row>
    <row r="254" spans="1:32" hidden="1">
      <c r="A254">
        <v>-5.9214000000000002</v>
      </c>
      <c r="B254">
        <v>105.9867</v>
      </c>
      <c r="C254" s="2">
        <v>45637</v>
      </c>
      <c r="D254" s="3">
        <v>0.20833333333333334</v>
      </c>
      <c r="E254">
        <v>0.2</v>
      </c>
      <c r="F254" s="148">
        <f t="shared" si="3"/>
        <v>20</v>
      </c>
      <c r="G254">
        <v>20</v>
      </c>
    </row>
    <row r="255" spans="1:32" hidden="1">
      <c r="A255">
        <v>-5.9214000000000002</v>
      </c>
      <c r="B255">
        <v>105.9867</v>
      </c>
      <c r="C255" s="2">
        <v>45637</v>
      </c>
      <c r="D255" s="3">
        <v>0.25</v>
      </c>
      <c r="E255">
        <v>0.16</v>
      </c>
      <c r="F255" s="148">
        <f t="shared" si="3"/>
        <v>16</v>
      </c>
      <c r="G255">
        <v>16</v>
      </c>
    </row>
    <row r="256" spans="1:32" hidden="1">
      <c r="A256">
        <v>-5.9214000000000002</v>
      </c>
      <c r="B256">
        <v>105.9867</v>
      </c>
      <c r="C256" s="2">
        <v>45637</v>
      </c>
      <c r="D256" s="3">
        <v>0.29166666666666669</v>
      </c>
      <c r="E256">
        <v>0.14499999999999999</v>
      </c>
      <c r="F256" s="148">
        <f t="shared" si="3"/>
        <v>14.499999999999998</v>
      </c>
      <c r="G256">
        <v>14.499999999999998</v>
      </c>
    </row>
    <row r="257" spans="1:7" hidden="1">
      <c r="A257">
        <v>-5.9214000000000002</v>
      </c>
      <c r="B257">
        <v>105.9867</v>
      </c>
      <c r="C257" s="2">
        <v>45637</v>
      </c>
      <c r="D257" s="3">
        <v>0.33333333333333331</v>
      </c>
      <c r="E257">
        <v>0.18</v>
      </c>
      <c r="F257" s="148">
        <f t="shared" si="3"/>
        <v>18</v>
      </c>
      <c r="G257">
        <v>18</v>
      </c>
    </row>
    <row r="258" spans="1:7" hidden="1">
      <c r="A258">
        <v>-5.9214000000000002</v>
      </c>
      <c r="B258">
        <v>105.9867</v>
      </c>
      <c r="C258" s="2">
        <v>45637</v>
      </c>
      <c r="D258" s="3">
        <v>0.375</v>
      </c>
      <c r="E258">
        <v>0.27600000000000002</v>
      </c>
      <c r="F258" s="148">
        <f t="shared" si="3"/>
        <v>27.6</v>
      </c>
      <c r="G258">
        <v>27.6</v>
      </c>
    </row>
    <row r="259" spans="1:7" hidden="1">
      <c r="A259">
        <v>-5.9214000000000002</v>
      </c>
      <c r="B259">
        <v>105.9867</v>
      </c>
      <c r="C259" s="2">
        <v>45637</v>
      </c>
      <c r="D259" s="3">
        <v>0.41666666666666669</v>
      </c>
      <c r="E259">
        <v>0.42</v>
      </c>
      <c r="F259" s="148">
        <f t="shared" si="3"/>
        <v>42</v>
      </c>
      <c r="G259">
        <v>42</v>
      </c>
    </row>
    <row r="260" spans="1:7" hidden="1">
      <c r="A260">
        <v>-5.9214000000000002</v>
      </c>
      <c r="B260">
        <v>105.9867</v>
      </c>
      <c r="C260" s="2">
        <v>45637</v>
      </c>
      <c r="D260" s="3">
        <v>0.45833333333333331</v>
      </c>
      <c r="E260">
        <v>0.57899999999999996</v>
      </c>
      <c r="F260" s="148">
        <f t="shared" si="3"/>
        <v>57.9</v>
      </c>
      <c r="G260">
        <v>57.9</v>
      </c>
    </row>
    <row r="261" spans="1:7" hidden="1">
      <c r="A261">
        <v>-5.9214000000000002</v>
      </c>
      <c r="B261">
        <v>105.9867</v>
      </c>
      <c r="C261" s="2">
        <v>45637</v>
      </c>
      <c r="D261" s="3">
        <v>0.5</v>
      </c>
      <c r="E261">
        <v>0.70899999999999996</v>
      </c>
      <c r="F261" s="148">
        <f t="shared" si="3"/>
        <v>70.899999999999991</v>
      </c>
      <c r="G261">
        <v>70.899999999999991</v>
      </c>
    </row>
    <row r="262" spans="1:7" hidden="1">
      <c r="A262">
        <v>-5.9214000000000002</v>
      </c>
      <c r="B262">
        <v>105.9867</v>
      </c>
      <c r="C262" s="2">
        <v>45637</v>
      </c>
      <c r="D262" s="3">
        <v>0.54166666666666663</v>
      </c>
      <c r="E262">
        <v>0.76500000000000001</v>
      </c>
      <c r="F262" s="148">
        <f t="shared" si="3"/>
        <v>76.5</v>
      </c>
      <c r="G262">
        <v>76.5</v>
      </c>
    </row>
    <row r="263" spans="1:7" hidden="1">
      <c r="A263">
        <v>-5.9214000000000002</v>
      </c>
      <c r="B263">
        <v>105.9867</v>
      </c>
      <c r="C263" s="2">
        <v>45637</v>
      </c>
      <c r="D263" s="3">
        <v>0.58333333333333337</v>
      </c>
      <c r="E263">
        <v>0.71599999999999997</v>
      </c>
      <c r="F263" s="148">
        <f t="shared" si="3"/>
        <v>71.599999999999994</v>
      </c>
      <c r="G263">
        <v>71.599999999999994</v>
      </c>
    </row>
    <row r="264" spans="1:7" hidden="1">
      <c r="A264">
        <v>-5.9214000000000002</v>
      </c>
      <c r="B264">
        <v>105.9867</v>
      </c>
      <c r="C264" s="2">
        <v>45637</v>
      </c>
      <c r="D264" s="3">
        <v>0.625</v>
      </c>
      <c r="E264">
        <v>0.54700000000000004</v>
      </c>
      <c r="F264" s="148">
        <f t="shared" si="3"/>
        <v>54.7</v>
      </c>
      <c r="G264">
        <v>54.7</v>
      </c>
    </row>
    <row r="265" spans="1:7" hidden="1">
      <c r="A265">
        <v>-5.9214000000000002</v>
      </c>
      <c r="B265">
        <v>105.9867</v>
      </c>
      <c r="C265" s="2">
        <v>45637</v>
      </c>
      <c r="D265" s="3">
        <v>0.66666666666666663</v>
      </c>
      <c r="E265">
        <v>0.27400000000000002</v>
      </c>
      <c r="F265" s="148">
        <f t="shared" si="3"/>
        <v>27.400000000000002</v>
      </c>
      <c r="G265">
        <v>27.400000000000002</v>
      </c>
    </row>
    <row r="266" spans="1:7" hidden="1">
      <c r="A266">
        <v>-5.9214000000000002</v>
      </c>
      <c r="B266">
        <v>105.9867</v>
      </c>
      <c r="C266" s="2">
        <v>45637</v>
      </c>
      <c r="D266" s="3">
        <v>0.70833333333333337</v>
      </c>
      <c r="E266">
        <v>-6.8000000000000005E-2</v>
      </c>
      <c r="F266" s="148">
        <f t="shared" ref="F266:F329" si="4">E266*100</f>
        <v>-6.8000000000000007</v>
      </c>
      <c r="G266">
        <v>-6.8000000000000007</v>
      </c>
    </row>
    <row r="267" spans="1:7" hidden="1">
      <c r="A267">
        <v>-5.9214000000000002</v>
      </c>
      <c r="B267">
        <v>105.9867</v>
      </c>
      <c r="C267" s="2">
        <v>45637</v>
      </c>
      <c r="D267" s="3">
        <v>0.75</v>
      </c>
      <c r="E267">
        <v>-0.42199999999999999</v>
      </c>
      <c r="F267" s="148">
        <f t="shared" si="4"/>
        <v>-42.199999999999996</v>
      </c>
      <c r="G267">
        <v>-42.199999999999996</v>
      </c>
    </row>
    <row r="268" spans="1:7" hidden="1">
      <c r="A268">
        <v>-5.9214000000000002</v>
      </c>
      <c r="B268">
        <v>105.9867</v>
      </c>
      <c r="C268" s="2">
        <v>45637</v>
      </c>
      <c r="D268" s="3">
        <v>0.79166666666666663</v>
      </c>
      <c r="E268">
        <v>-0.73099999999999998</v>
      </c>
      <c r="F268" s="148">
        <f t="shared" si="4"/>
        <v>-73.099999999999994</v>
      </c>
      <c r="G268">
        <v>-73.099999999999994</v>
      </c>
    </row>
    <row r="269" spans="1:7" hidden="1">
      <c r="A269">
        <v>-5.9214000000000002</v>
      </c>
      <c r="B269">
        <v>105.9867</v>
      </c>
      <c r="C269" s="2">
        <v>45637</v>
      </c>
      <c r="D269" s="3">
        <v>0.83333333333333337</v>
      </c>
      <c r="E269">
        <v>-0.94099999999999995</v>
      </c>
      <c r="F269" s="148">
        <f t="shared" si="4"/>
        <v>-94.1</v>
      </c>
      <c r="G269">
        <v>-94.1</v>
      </c>
    </row>
    <row r="270" spans="1:7" hidden="1">
      <c r="A270">
        <v>-5.9214000000000002</v>
      </c>
      <c r="B270">
        <v>105.9867</v>
      </c>
      <c r="C270" s="2">
        <v>45637</v>
      </c>
      <c r="D270" s="3">
        <v>0.875</v>
      </c>
      <c r="E270">
        <v>-1.02</v>
      </c>
      <c r="F270" s="148">
        <f t="shared" si="4"/>
        <v>-102</v>
      </c>
      <c r="G270">
        <v>-102</v>
      </c>
    </row>
    <row r="271" spans="1:7" hidden="1">
      <c r="A271">
        <v>-5.9214000000000002</v>
      </c>
      <c r="B271">
        <v>105.9867</v>
      </c>
      <c r="C271" s="2">
        <v>45637</v>
      </c>
      <c r="D271" s="3">
        <v>0.91666666666666663</v>
      </c>
      <c r="E271">
        <v>-0.96</v>
      </c>
      <c r="F271" s="148">
        <f t="shared" si="4"/>
        <v>-96</v>
      </c>
      <c r="G271">
        <v>-96</v>
      </c>
    </row>
    <row r="272" spans="1:7" hidden="1">
      <c r="A272">
        <v>-5.9214000000000002</v>
      </c>
      <c r="B272">
        <v>105.9867</v>
      </c>
      <c r="C272" s="2">
        <v>45637</v>
      </c>
      <c r="D272" s="3">
        <v>0.95833333333333337</v>
      </c>
      <c r="E272">
        <v>-0.78400000000000003</v>
      </c>
      <c r="F272" s="148">
        <f t="shared" si="4"/>
        <v>-78.400000000000006</v>
      </c>
      <c r="G272">
        <v>-78.400000000000006</v>
      </c>
    </row>
    <row r="273" spans="1:32" hidden="1">
      <c r="A273">
        <v>-5.9214000000000002</v>
      </c>
      <c r="B273">
        <v>105.9867</v>
      </c>
      <c r="C273" s="2">
        <v>45638</v>
      </c>
      <c r="D273" s="3">
        <v>0</v>
      </c>
      <c r="E273">
        <v>-0.53100000000000003</v>
      </c>
      <c r="F273" s="1">
        <f t="shared" si="4"/>
        <v>-53.1</v>
      </c>
      <c r="G273">
        <v>-53.1</v>
      </c>
      <c r="I273">
        <v>11.899999999999999</v>
      </c>
      <c r="J273">
        <v>7.7</v>
      </c>
      <c r="K273">
        <v>3.6999999999999997</v>
      </c>
      <c r="L273">
        <v>1.2</v>
      </c>
      <c r="M273">
        <v>1.0999999999999999</v>
      </c>
      <c r="N273">
        <v>3.3000000000000003</v>
      </c>
      <c r="O273">
        <v>7.3999999999999995</v>
      </c>
      <c r="P273">
        <v>11.899999999999999</v>
      </c>
      <c r="Q273">
        <v>15.299999999999999</v>
      </c>
      <c r="R273">
        <v>16</v>
      </c>
      <c r="S273">
        <v>13.200000000000001</v>
      </c>
      <c r="T273">
        <v>6.7</v>
      </c>
      <c r="U273">
        <v>-2.7</v>
      </c>
      <c r="V273">
        <v>-13.4</v>
      </c>
      <c r="W273">
        <v>-23.3</v>
      </c>
      <c r="X273">
        <v>-30.3</v>
      </c>
      <c r="Y273">
        <v>-32.9</v>
      </c>
      <c r="Z273">
        <v>-30.4</v>
      </c>
      <c r="AA273">
        <v>-23.200000000000003</v>
      </c>
      <c r="AB273">
        <v>-12.5</v>
      </c>
      <c r="AC273">
        <v>-0.4</v>
      </c>
      <c r="AD273">
        <v>10.7</v>
      </c>
      <c r="AE273">
        <v>18.899999999999999</v>
      </c>
      <c r="AF273">
        <v>22.900000000000002</v>
      </c>
    </row>
    <row r="274" spans="1:32" hidden="1">
      <c r="A274">
        <v>-5.9214000000000002</v>
      </c>
      <c r="B274">
        <v>105.9867</v>
      </c>
      <c r="C274" s="2">
        <v>45638</v>
      </c>
      <c r="D274" s="3">
        <v>4.1666666666666664E-2</v>
      </c>
      <c r="E274">
        <v>-0.25700000000000001</v>
      </c>
      <c r="F274" s="148">
        <f t="shared" si="4"/>
        <v>-25.7</v>
      </c>
      <c r="G274">
        <v>-25.7</v>
      </c>
      <c r="I274">
        <v>-53.1</v>
      </c>
      <c r="J274">
        <v>-25.7</v>
      </c>
      <c r="K274">
        <v>-1.2</v>
      </c>
      <c r="L274">
        <v>16.5</v>
      </c>
      <c r="M274">
        <v>25.7</v>
      </c>
      <c r="N274">
        <v>27.1</v>
      </c>
      <c r="O274">
        <v>23.599999999999998</v>
      </c>
      <c r="P274">
        <v>18.899999999999999</v>
      </c>
      <c r="Q274">
        <v>17.2</v>
      </c>
      <c r="R274">
        <v>21</v>
      </c>
      <c r="S274">
        <v>31.1</v>
      </c>
      <c r="T274">
        <v>45.9</v>
      </c>
      <c r="U274">
        <v>61.7</v>
      </c>
      <c r="V274">
        <v>74</v>
      </c>
      <c r="W274">
        <v>78</v>
      </c>
      <c r="X274">
        <v>70.8</v>
      </c>
      <c r="Y274">
        <v>51.300000000000004</v>
      </c>
      <c r="Z274">
        <v>21.4</v>
      </c>
      <c r="AA274">
        <v>-14.6</v>
      </c>
      <c r="AB274">
        <v>-50.8</v>
      </c>
      <c r="AC274">
        <v>-81.100000000000009</v>
      </c>
      <c r="AD274">
        <v>-100.2</v>
      </c>
      <c r="AE274">
        <v>-105.3</v>
      </c>
      <c r="AF274">
        <v>-96.2</v>
      </c>
    </row>
    <row r="275" spans="1:32" hidden="1">
      <c r="A275">
        <v>-5.9214000000000002</v>
      </c>
      <c r="B275">
        <v>105.9867</v>
      </c>
      <c r="C275" s="2">
        <v>45638</v>
      </c>
      <c r="D275" s="3">
        <v>8.3333333333333329E-2</v>
      </c>
      <c r="E275">
        <v>-1.2E-2</v>
      </c>
      <c r="F275" s="148">
        <f t="shared" si="4"/>
        <v>-1.2</v>
      </c>
      <c r="G275">
        <v>-1.2</v>
      </c>
    </row>
    <row r="276" spans="1:32" hidden="1">
      <c r="A276">
        <v>-5.9214000000000002</v>
      </c>
      <c r="B276">
        <v>105.9867</v>
      </c>
      <c r="C276" s="2">
        <v>45638</v>
      </c>
      <c r="D276" s="3">
        <v>0.125</v>
      </c>
      <c r="E276">
        <v>0.16500000000000001</v>
      </c>
      <c r="F276" s="148">
        <f t="shared" si="4"/>
        <v>16.5</v>
      </c>
      <c r="G276">
        <v>16.5</v>
      </c>
    </row>
    <row r="277" spans="1:32" hidden="1">
      <c r="A277">
        <v>-5.9214000000000002</v>
      </c>
      <c r="B277">
        <v>105.9867</v>
      </c>
      <c r="C277" s="2">
        <v>45638</v>
      </c>
      <c r="D277" s="3">
        <v>0.16666666666666666</v>
      </c>
      <c r="E277">
        <v>0.25700000000000001</v>
      </c>
      <c r="F277" s="148">
        <f t="shared" si="4"/>
        <v>25.7</v>
      </c>
      <c r="G277">
        <v>25.7</v>
      </c>
    </row>
    <row r="278" spans="1:32" hidden="1">
      <c r="A278">
        <v>-5.9214000000000002</v>
      </c>
      <c r="B278">
        <v>105.9867</v>
      </c>
      <c r="C278" s="2">
        <v>45638</v>
      </c>
      <c r="D278" s="3">
        <v>0.20833333333333334</v>
      </c>
      <c r="E278">
        <v>0.27100000000000002</v>
      </c>
      <c r="F278" s="148">
        <f t="shared" si="4"/>
        <v>27.1</v>
      </c>
      <c r="G278">
        <v>27.1</v>
      </c>
    </row>
    <row r="279" spans="1:32" hidden="1">
      <c r="A279">
        <v>-5.9214000000000002</v>
      </c>
      <c r="B279">
        <v>105.9867</v>
      </c>
      <c r="C279" s="2">
        <v>45638</v>
      </c>
      <c r="D279" s="3">
        <v>0.25</v>
      </c>
      <c r="E279">
        <v>0.23599999999999999</v>
      </c>
      <c r="F279" s="148">
        <f t="shared" si="4"/>
        <v>23.599999999999998</v>
      </c>
      <c r="G279">
        <v>23.599999999999998</v>
      </c>
    </row>
    <row r="280" spans="1:32" hidden="1">
      <c r="A280">
        <v>-5.9214000000000002</v>
      </c>
      <c r="B280">
        <v>105.9867</v>
      </c>
      <c r="C280" s="2">
        <v>45638</v>
      </c>
      <c r="D280" s="3">
        <v>0.29166666666666669</v>
      </c>
      <c r="E280">
        <v>0.189</v>
      </c>
      <c r="F280" s="148">
        <f t="shared" si="4"/>
        <v>18.899999999999999</v>
      </c>
      <c r="G280">
        <v>18.899999999999999</v>
      </c>
    </row>
    <row r="281" spans="1:32" hidden="1">
      <c r="A281">
        <v>-5.9214000000000002</v>
      </c>
      <c r="B281">
        <v>105.9867</v>
      </c>
      <c r="C281" s="2">
        <v>45638</v>
      </c>
      <c r="D281" s="3">
        <v>0.33333333333333331</v>
      </c>
      <c r="E281">
        <v>0.17199999999999999</v>
      </c>
      <c r="F281" s="148">
        <f t="shared" si="4"/>
        <v>17.2</v>
      </c>
      <c r="G281">
        <v>17.2</v>
      </c>
    </row>
    <row r="282" spans="1:32" hidden="1">
      <c r="A282">
        <v>-5.9214000000000002</v>
      </c>
      <c r="B282">
        <v>105.9867</v>
      </c>
      <c r="C282" s="2">
        <v>45638</v>
      </c>
      <c r="D282" s="3">
        <v>0.375</v>
      </c>
      <c r="E282">
        <v>0.21</v>
      </c>
      <c r="F282" s="148">
        <f t="shared" si="4"/>
        <v>21</v>
      </c>
      <c r="G282">
        <v>21</v>
      </c>
    </row>
    <row r="283" spans="1:32" hidden="1">
      <c r="A283">
        <v>-5.9214000000000002</v>
      </c>
      <c r="B283">
        <v>105.9867</v>
      </c>
      <c r="C283" s="2">
        <v>45638</v>
      </c>
      <c r="D283" s="3">
        <v>0.41666666666666669</v>
      </c>
      <c r="E283">
        <v>0.311</v>
      </c>
      <c r="F283" s="148">
        <f t="shared" si="4"/>
        <v>31.1</v>
      </c>
      <c r="G283">
        <v>31.1</v>
      </c>
    </row>
    <row r="284" spans="1:32" hidden="1">
      <c r="A284">
        <v>-5.9214000000000002</v>
      </c>
      <c r="B284">
        <v>105.9867</v>
      </c>
      <c r="C284" s="2">
        <v>45638</v>
      </c>
      <c r="D284" s="3">
        <v>0.45833333333333331</v>
      </c>
      <c r="E284">
        <v>0.45900000000000002</v>
      </c>
      <c r="F284" s="148">
        <f t="shared" si="4"/>
        <v>45.9</v>
      </c>
      <c r="G284">
        <v>45.9</v>
      </c>
    </row>
    <row r="285" spans="1:32" hidden="1">
      <c r="A285">
        <v>-5.9214000000000002</v>
      </c>
      <c r="B285">
        <v>105.9867</v>
      </c>
      <c r="C285" s="2">
        <v>45638</v>
      </c>
      <c r="D285" s="3">
        <v>0.5</v>
      </c>
      <c r="E285">
        <v>0.61699999999999999</v>
      </c>
      <c r="F285" s="148">
        <f t="shared" si="4"/>
        <v>61.7</v>
      </c>
      <c r="G285">
        <v>61.7</v>
      </c>
    </row>
    <row r="286" spans="1:32" hidden="1">
      <c r="A286">
        <v>-5.9214000000000002</v>
      </c>
      <c r="B286">
        <v>105.9867</v>
      </c>
      <c r="C286" s="2">
        <v>45638</v>
      </c>
      <c r="D286" s="3">
        <v>0.54166666666666663</v>
      </c>
      <c r="E286">
        <v>0.74</v>
      </c>
      <c r="F286" s="148">
        <f t="shared" si="4"/>
        <v>74</v>
      </c>
      <c r="G286">
        <v>74</v>
      </c>
    </row>
    <row r="287" spans="1:32" hidden="1">
      <c r="A287">
        <v>-5.9214000000000002</v>
      </c>
      <c r="B287">
        <v>105.9867</v>
      </c>
      <c r="C287" s="2">
        <v>45638</v>
      </c>
      <c r="D287" s="3">
        <v>0.58333333333333337</v>
      </c>
      <c r="E287">
        <v>0.78</v>
      </c>
      <c r="F287" s="148">
        <f t="shared" si="4"/>
        <v>78</v>
      </c>
      <c r="G287">
        <v>78</v>
      </c>
    </row>
    <row r="288" spans="1:32" hidden="1">
      <c r="A288">
        <v>-5.9214000000000002</v>
      </c>
      <c r="B288">
        <v>105.9867</v>
      </c>
      <c r="C288" s="2">
        <v>45638</v>
      </c>
      <c r="D288" s="3">
        <v>0.625</v>
      </c>
      <c r="E288">
        <v>0.70799999999999996</v>
      </c>
      <c r="F288" s="148">
        <f t="shared" si="4"/>
        <v>70.8</v>
      </c>
      <c r="G288">
        <v>70.8</v>
      </c>
    </row>
    <row r="289" spans="1:32" hidden="1">
      <c r="A289">
        <v>-5.9214000000000002</v>
      </c>
      <c r="B289">
        <v>105.9867</v>
      </c>
      <c r="C289" s="2">
        <v>45638</v>
      </c>
      <c r="D289" s="3">
        <v>0.66666666666666663</v>
      </c>
      <c r="E289">
        <v>0.51300000000000001</v>
      </c>
      <c r="F289" s="148">
        <f t="shared" si="4"/>
        <v>51.300000000000004</v>
      </c>
      <c r="G289">
        <v>51.300000000000004</v>
      </c>
    </row>
    <row r="290" spans="1:32" hidden="1">
      <c r="A290">
        <v>-5.9214000000000002</v>
      </c>
      <c r="B290">
        <v>105.9867</v>
      </c>
      <c r="C290" s="2">
        <v>45638</v>
      </c>
      <c r="D290" s="3">
        <v>0.70833333333333337</v>
      </c>
      <c r="E290">
        <v>0.214</v>
      </c>
      <c r="F290" s="148">
        <f t="shared" si="4"/>
        <v>21.4</v>
      </c>
      <c r="G290">
        <v>21.4</v>
      </c>
    </row>
    <row r="291" spans="1:32" hidden="1">
      <c r="A291">
        <v>-5.9214000000000002</v>
      </c>
      <c r="B291">
        <v>105.9867</v>
      </c>
      <c r="C291" s="2">
        <v>45638</v>
      </c>
      <c r="D291" s="3">
        <v>0.75</v>
      </c>
      <c r="E291">
        <v>-0.14599999999999999</v>
      </c>
      <c r="F291" s="148">
        <f t="shared" si="4"/>
        <v>-14.6</v>
      </c>
      <c r="G291">
        <v>-14.6</v>
      </c>
    </row>
    <row r="292" spans="1:32" hidden="1">
      <c r="A292">
        <v>-5.9214000000000002</v>
      </c>
      <c r="B292">
        <v>105.9867</v>
      </c>
      <c r="C292" s="2">
        <v>45638</v>
      </c>
      <c r="D292" s="3">
        <v>0.79166666666666663</v>
      </c>
      <c r="E292">
        <v>-0.50800000000000001</v>
      </c>
      <c r="F292" s="148">
        <f t="shared" si="4"/>
        <v>-50.8</v>
      </c>
      <c r="G292">
        <v>-50.8</v>
      </c>
    </row>
    <row r="293" spans="1:32" hidden="1">
      <c r="A293">
        <v>-5.9214000000000002</v>
      </c>
      <c r="B293">
        <v>105.9867</v>
      </c>
      <c r="C293" s="2">
        <v>45638</v>
      </c>
      <c r="D293" s="3">
        <v>0.83333333333333337</v>
      </c>
      <c r="E293">
        <v>-0.81100000000000005</v>
      </c>
      <c r="F293" s="148">
        <f t="shared" si="4"/>
        <v>-81.100000000000009</v>
      </c>
      <c r="G293">
        <v>-81.100000000000009</v>
      </c>
    </row>
    <row r="294" spans="1:32" hidden="1">
      <c r="A294">
        <v>-5.9214000000000002</v>
      </c>
      <c r="B294">
        <v>105.9867</v>
      </c>
      <c r="C294" s="2">
        <v>45638</v>
      </c>
      <c r="D294" s="3">
        <v>0.875</v>
      </c>
      <c r="E294">
        <v>-1.002</v>
      </c>
      <c r="F294" s="148">
        <f t="shared" si="4"/>
        <v>-100.2</v>
      </c>
      <c r="G294">
        <v>-100.2</v>
      </c>
    </row>
    <row r="295" spans="1:32" hidden="1">
      <c r="A295">
        <v>-5.9214000000000002</v>
      </c>
      <c r="B295">
        <v>105.9867</v>
      </c>
      <c r="C295" s="2">
        <v>45638</v>
      </c>
      <c r="D295" s="3">
        <v>0.91666666666666663</v>
      </c>
      <c r="E295">
        <v>-1.0529999999999999</v>
      </c>
      <c r="F295" s="148">
        <f t="shared" si="4"/>
        <v>-105.3</v>
      </c>
      <c r="G295">
        <v>-105.3</v>
      </c>
    </row>
    <row r="296" spans="1:32" hidden="1">
      <c r="A296">
        <v>-5.9214000000000002</v>
      </c>
      <c r="B296">
        <v>105.9867</v>
      </c>
      <c r="C296" s="2">
        <v>45638</v>
      </c>
      <c r="D296" s="3">
        <v>0.95833333333333337</v>
      </c>
      <c r="E296">
        <v>-0.96199999999999997</v>
      </c>
      <c r="F296" s="148">
        <f t="shared" si="4"/>
        <v>-96.2</v>
      </c>
      <c r="G296">
        <v>-96.2</v>
      </c>
    </row>
    <row r="297" spans="1:32" hidden="1">
      <c r="A297">
        <v>-5.9214000000000002</v>
      </c>
      <c r="B297">
        <v>105.9867</v>
      </c>
      <c r="C297" s="2">
        <v>45639</v>
      </c>
      <c r="D297" s="3">
        <v>0</v>
      </c>
      <c r="E297">
        <v>-0.75600000000000001</v>
      </c>
      <c r="F297" s="1">
        <f t="shared" si="4"/>
        <v>-75.599999999999994</v>
      </c>
      <c r="G297">
        <v>-75.599999999999994</v>
      </c>
      <c r="I297">
        <v>22.400000000000002</v>
      </c>
      <c r="J297">
        <v>18.2</v>
      </c>
      <c r="K297">
        <v>11.899999999999999</v>
      </c>
      <c r="L297">
        <v>5.5</v>
      </c>
      <c r="M297">
        <v>0.89999999999999991</v>
      </c>
      <c r="N297">
        <v>-0.8</v>
      </c>
      <c r="O297">
        <v>0.8</v>
      </c>
      <c r="P297">
        <v>4.9000000000000004</v>
      </c>
      <c r="Q297">
        <v>10</v>
      </c>
      <c r="R297">
        <v>14.099999999999998</v>
      </c>
      <c r="S297">
        <v>15.4</v>
      </c>
      <c r="T297">
        <v>12.5</v>
      </c>
      <c r="U297">
        <v>5.3</v>
      </c>
      <c r="V297">
        <v>-5.3</v>
      </c>
      <c r="W297">
        <v>-17.299999999999997</v>
      </c>
      <c r="X297">
        <v>-28.299999999999997</v>
      </c>
      <c r="Y297">
        <v>-35.699999999999996</v>
      </c>
      <c r="Z297">
        <v>-37.799999999999997</v>
      </c>
      <c r="AA297">
        <v>-33.800000000000004</v>
      </c>
      <c r="AB297">
        <v>-24.2</v>
      </c>
      <c r="AC297">
        <v>-10.8</v>
      </c>
      <c r="AD297">
        <v>3.9</v>
      </c>
      <c r="AE297">
        <v>17</v>
      </c>
      <c r="AF297">
        <v>26.1</v>
      </c>
    </row>
    <row r="298" spans="1:32" hidden="1">
      <c r="A298">
        <v>-5.9214000000000002</v>
      </c>
      <c r="B298">
        <v>105.9867</v>
      </c>
      <c r="C298" s="2">
        <v>45639</v>
      </c>
      <c r="D298" s="3">
        <v>4.1666666666666664E-2</v>
      </c>
      <c r="E298">
        <v>-0.48099999999999998</v>
      </c>
      <c r="F298" s="148">
        <f t="shared" si="4"/>
        <v>-48.1</v>
      </c>
      <c r="G298">
        <v>-48.1</v>
      </c>
      <c r="I298">
        <v>-75.599999999999994</v>
      </c>
      <c r="J298">
        <v>-48.1</v>
      </c>
      <c r="K298">
        <v>-19.600000000000001</v>
      </c>
      <c r="L298">
        <v>4.9000000000000004</v>
      </c>
      <c r="M298">
        <v>21.5</v>
      </c>
      <c r="N298">
        <v>28.999999999999996</v>
      </c>
      <c r="O298">
        <v>28.7</v>
      </c>
      <c r="P298">
        <v>23.799999999999997</v>
      </c>
      <c r="Q298">
        <v>18.600000000000001</v>
      </c>
      <c r="R298">
        <v>17</v>
      </c>
      <c r="S298">
        <v>21.5</v>
      </c>
      <c r="T298">
        <v>32.4</v>
      </c>
      <c r="U298">
        <v>47.699999999999996</v>
      </c>
      <c r="V298">
        <v>63.5</v>
      </c>
      <c r="W298">
        <v>74.7</v>
      </c>
      <c r="X298">
        <v>76.900000000000006</v>
      </c>
      <c r="Y298">
        <v>67.300000000000011</v>
      </c>
      <c r="Z298">
        <v>45.5</v>
      </c>
      <c r="AA298">
        <v>13.900000000000002</v>
      </c>
      <c r="AB298">
        <v>-22.7</v>
      </c>
      <c r="AC298">
        <v>-57.999999999999993</v>
      </c>
      <c r="AD298">
        <v>-86.1</v>
      </c>
      <c r="AE298">
        <v>-102</v>
      </c>
      <c r="AF298">
        <v>-103.4</v>
      </c>
    </row>
    <row r="299" spans="1:32" hidden="1">
      <c r="A299">
        <v>-5.9214000000000002</v>
      </c>
      <c r="B299">
        <v>105.9867</v>
      </c>
      <c r="C299" s="2">
        <v>45639</v>
      </c>
      <c r="D299" s="3">
        <v>8.3333333333333329E-2</v>
      </c>
      <c r="E299">
        <v>-0.19600000000000001</v>
      </c>
      <c r="F299" s="148">
        <f t="shared" si="4"/>
        <v>-19.600000000000001</v>
      </c>
      <c r="G299">
        <v>-19.600000000000001</v>
      </c>
    </row>
    <row r="300" spans="1:32" hidden="1">
      <c r="A300">
        <v>-5.9214000000000002</v>
      </c>
      <c r="B300">
        <v>105.9867</v>
      </c>
      <c r="C300" s="2">
        <v>45639</v>
      </c>
      <c r="D300" s="3">
        <v>0.125</v>
      </c>
      <c r="E300">
        <v>4.9000000000000002E-2</v>
      </c>
      <c r="F300" s="148">
        <f t="shared" si="4"/>
        <v>4.9000000000000004</v>
      </c>
      <c r="G300">
        <v>4.9000000000000004</v>
      </c>
    </row>
    <row r="301" spans="1:32" hidden="1">
      <c r="A301">
        <v>-5.9214000000000002</v>
      </c>
      <c r="B301">
        <v>105.9867</v>
      </c>
      <c r="C301" s="2">
        <v>45639</v>
      </c>
      <c r="D301" s="3">
        <v>0.16666666666666666</v>
      </c>
      <c r="E301">
        <v>0.215</v>
      </c>
      <c r="F301" s="148">
        <f t="shared" si="4"/>
        <v>21.5</v>
      </c>
      <c r="G301">
        <v>21.5</v>
      </c>
    </row>
    <row r="302" spans="1:32" hidden="1">
      <c r="A302">
        <v>-5.9214000000000002</v>
      </c>
      <c r="B302">
        <v>105.9867</v>
      </c>
      <c r="C302" s="2">
        <v>45639</v>
      </c>
      <c r="D302" s="3">
        <v>0.20833333333333334</v>
      </c>
      <c r="E302">
        <v>0.28999999999999998</v>
      </c>
      <c r="F302" s="148">
        <f t="shared" si="4"/>
        <v>28.999999999999996</v>
      </c>
      <c r="G302">
        <v>28.999999999999996</v>
      </c>
    </row>
    <row r="303" spans="1:32" hidden="1">
      <c r="A303">
        <v>-5.9214000000000002</v>
      </c>
      <c r="B303">
        <v>105.9867</v>
      </c>
      <c r="C303" s="2">
        <v>45639</v>
      </c>
      <c r="D303" s="3">
        <v>0.25</v>
      </c>
      <c r="E303">
        <v>0.28699999999999998</v>
      </c>
      <c r="F303" s="148">
        <f t="shared" si="4"/>
        <v>28.7</v>
      </c>
      <c r="G303">
        <v>28.7</v>
      </c>
    </row>
    <row r="304" spans="1:32" hidden="1">
      <c r="A304">
        <v>-5.9214000000000002</v>
      </c>
      <c r="B304">
        <v>105.9867</v>
      </c>
      <c r="C304" s="2">
        <v>45639</v>
      </c>
      <c r="D304" s="3">
        <v>0.29166666666666669</v>
      </c>
      <c r="E304">
        <v>0.23799999999999999</v>
      </c>
      <c r="F304" s="148">
        <f t="shared" si="4"/>
        <v>23.799999999999997</v>
      </c>
      <c r="G304">
        <v>23.799999999999997</v>
      </c>
    </row>
    <row r="305" spans="1:7" hidden="1">
      <c r="A305">
        <v>-5.9214000000000002</v>
      </c>
      <c r="B305">
        <v>105.9867</v>
      </c>
      <c r="C305" s="2">
        <v>45639</v>
      </c>
      <c r="D305" s="3">
        <v>0.33333333333333331</v>
      </c>
      <c r="E305">
        <v>0.186</v>
      </c>
      <c r="F305" s="148">
        <f t="shared" si="4"/>
        <v>18.600000000000001</v>
      </c>
      <c r="G305">
        <v>18.600000000000001</v>
      </c>
    </row>
    <row r="306" spans="1:7" hidden="1">
      <c r="A306">
        <v>-5.9214000000000002</v>
      </c>
      <c r="B306">
        <v>105.9867</v>
      </c>
      <c r="C306" s="2">
        <v>45639</v>
      </c>
      <c r="D306" s="3">
        <v>0.375</v>
      </c>
      <c r="E306">
        <v>0.17</v>
      </c>
      <c r="F306" s="148">
        <f t="shared" si="4"/>
        <v>17</v>
      </c>
      <c r="G306">
        <v>17</v>
      </c>
    </row>
    <row r="307" spans="1:7" hidden="1">
      <c r="A307">
        <v>-5.9214000000000002</v>
      </c>
      <c r="B307">
        <v>105.9867</v>
      </c>
      <c r="C307" s="2">
        <v>45639</v>
      </c>
      <c r="D307" s="3">
        <v>0.41666666666666669</v>
      </c>
      <c r="E307">
        <v>0.215</v>
      </c>
      <c r="F307" s="148">
        <f t="shared" si="4"/>
        <v>21.5</v>
      </c>
      <c r="G307">
        <v>21.5</v>
      </c>
    </row>
    <row r="308" spans="1:7" hidden="1">
      <c r="A308">
        <v>-5.9214000000000002</v>
      </c>
      <c r="B308">
        <v>105.9867</v>
      </c>
      <c r="C308" s="2">
        <v>45639</v>
      </c>
      <c r="D308" s="3">
        <v>0.45833333333333331</v>
      </c>
      <c r="E308">
        <v>0.32400000000000001</v>
      </c>
      <c r="F308" s="148">
        <f t="shared" si="4"/>
        <v>32.4</v>
      </c>
      <c r="G308">
        <v>32.4</v>
      </c>
    </row>
    <row r="309" spans="1:7" hidden="1">
      <c r="A309">
        <v>-5.9214000000000002</v>
      </c>
      <c r="B309">
        <v>105.9867</v>
      </c>
      <c r="C309" s="2">
        <v>45639</v>
      </c>
      <c r="D309" s="3">
        <v>0.5</v>
      </c>
      <c r="E309">
        <v>0.47699999999999998</v>
      </c>
      <c r="F309" s="148">
        <f t="shared" si="4"/>
        <v>47.699999999999996</v>
      </c>
      <c r="G309">
        <v>47.699999999999996</v>
      </c>
    </row>
    <row r="310" spans="1:7" hidden="1">
      <c r="A310">
        <v>-5.9214000000000002</v>
      </c>
      <c r="B310">
        <v>105.9867</v>
      </c>
      <c r="C310" s="2">
        <v>45639</v>
      </c>
      <c r="D310" s="3">
        <v>0.54166666666666663</v>
      </c>
      <c r="E310">
        <v>0.63500000000000001</v>
      </c>
      <c r="F310" s="148">
        <f t="shared" si="4"/>
        <v>63.5</v>
      </c>
      <c r="G310">
        <v>63.5</v>
      </c>
    </row>
    <row r="311" spans="1:7" hidden="1">
      <c r="A311">
        <v>-5.9214000000000002</v>
      </c>
      <c r="B311">
        <v>105.9867</v>
      </c>
      <c r="C311" s="2">
        <v>45639</v>
      </c>
      <c r="D311" s="3">
        <v>0.58333333333333337</v>
      </c>
      <c r="E311">
        <v>0.747</v>
      </c>
      <c r="F311" s="148">
        <f t="shared" si="4"/>
        <v>74.7</v>
      </c>
      <c r="G311">
        <v>74.7</v>
      </c>
    </row>
    <row r="312" spans="1:7" hidden="1">
      <c r="A312">
        <v>-5.9214000000000002</v>
      </c>
      <c r="B312">
        <v>105.9867</v>
      </c>
      <c r="C312" s="2">
        <v>45639</v>
      </c>
      <c r="D312" s="3">
        <v>0.625</v>
      </c>
      <c r="E312">
        <v>0.76900000000000002</v>
      </c>
      <c r="F312" s="148">
        <f t="shared" si="4"/>
        <v>76.900000000000006</v>
      </c>
      <c r="G312">
        <v>76.900000000000006</v>
      </c>
    </row>
    <row r="313" spans="1:7" hidden="1">
      <c r="A313">
        <v>-5.9214000000000002</v>
      </c>
      <c r="B313">
        <v>105.9867</v>
      </c>
      <c r="C313" s="2">
        <v>45639</v>
      </c>
      <c r="D313" s="3">
        <v>0.66666666666666663</v>
      </c>
      <c r="E313">
        <v>0.67300000000000004</v>
      </c>
      <c r="F313" s="148">
        <f t="shared" si="4"/>
        <v>67.300000000000011</v>
      </c>
      <c r="G313">
        <v>67.300000000000011</v>
      </c>
    </row>
    <row r="314" spans="1:7" hidden="1">
      <c r="A314">
        <v>-5.9214000000000002</v>
      </c>
      <c r="B314">
        <v>105.9867</v>
      </c>
      <c r="C314" s="2">
        <v>45639</v>
      </c>
      <c r="D314" s="3">
        <v>0.70833333333333337</v>
      </c>
      <c r="E314">
        <v>0.45500000000000002</v>
      </c>
      <c r="F314" s="148">
        <f t="shared" si="4"/>
        <v>45.5</v>
      </c>
      <c r="G314">
        <v>45.5</v>
      </c>
    </row>
    <row r="315" spans="1:7" hidden="1">
      <c r="A315">
        <v>-5.9214000000000002</v>
      </c>
      <c r="B315">
        <v>105.9867</v>
      </c>
      <c r="C315" s="2">
        <v>45639</v>
      </c>
      <c r="D315" s="3">
        <v>0.75</v>
      </c>
      <c r="E315">
        <v>0.13900000000000001</v>
      </c>
      <c r="F315" s="148">
        <f t="shared" si="4"/>
        <v>13.900000000000002</v>
      </c>
      <c r="G315">
        <v>13.900000000000002</v>
      </c>
    </row>
    <row r="316" spans="1:7" hidden="1">
      <c r="A316">
        <v>-5.9214000000000002</v>
      </c>
      <c r="B316">
        <v>105.9867</v>
      </c>
      <c r="C316" s="2">
        <v>45639</v>
      </c>
      <c r="D316" s="3">
        <v>0.79166666666666663</v>
      </c>
      <c r="E316">
        <v>-0.22700000000000001</v>
      </c>
      <c r="F316" s="148">
        <f t="shared" si="4"/>
        <v>-22.7</v>
      </c>
      <c r="G316">
        <v>-22.7</v>
      </c>
    </row>
    <row r="317" spans="1:7" hidden="1">
      <c r="A317">
        <v>-5.9214000000000002</v>
      </c>
      <c r="B317">
        <v>105.9867</v>
      </c>
      <c r="C317" s="2">
        <v>45639</v>
      </c>
      <c r="D317" s="3">
        <v>0.83333333333333337</v>
      </c>
      <c r="E317">
        <v>-0.57999999999999996</v>
      </c>
      <c r="F317" s="148">
        <f t="shared" si="4"/>
        <v>-57.999999999999993</v>
      </c>
      <c r="G317">
        <v>-57.999999999999993</v>
      </c>
    </row>
    <row r="318" spans="1:7" hidden="1">
      <c r="A318">
        <v>-5.9214000000000002</v>
      </c>
      <c r="B318">
        <v>105.9867</v>
      </c>
      <c r="C318" s="2">
        <v>45639</v>
      </c>
      <c r="D318" s="3">
        <v>0.875</v>
      </c>
      <c r="E318">
        <v>-0.86099999999999999</v>
      </c>
      <c r="F318" s="148">
        <f t="shared" si="4"/>
        <v>-86.1</v>
      </c>
      <c r="G318">
        <v>-86.1</v>
      </c>
    </row>
    <row r="319" spans="1:7" hidden="1">
      <c r="A319">
        <v>-5.9214000000000002</v>
      </c>
      <c r="B319">
        <v>105.9867</v>
      </c>
      <c r="C319" s="2">
        <v>45639</v>
      </c>
      <c r="D319" s="3">
        <v>0.91666666666666663</v>
      </c>
      <c r="E319">
        <v>-1.02</v>
      </c>
      <c r="F319" s="148">
        <f t="shared" si="4"/>
        <v>-102</v>
      </c>
      <c r="G319">
        <v>-102</v>
      </c>
    </row>
    <row r="320" spans="1:7" hidden="1">
      <c r="A320">
        <v>-5.9214000000000002</v>
      </c>
      <c r="B320">
        <v>105.9867</v>
      </c>
      <c r="C320" s="2">
        <v>45639</v>
      </c>
      <c r="D320" s="3">
        <v>0.95833333333333337</v>
      </c>
      <c r="E320">
        <v>-1.034</v>
      </c>
      <c r="F320" s="148">
        <f t="shared" si="4"/>
        <v>-103.4</v>
      </c>
      <c r="G320">
        <v>-103.4</v>
      </c>
    </row>
    <row r="321" spans="1:32" hidden="1">
      <c r="A321">
        <v>-5.9214000000000002</v>
      </c>
      <c r="B321">
        <v>105.9867</v>
      </c>
      <c r="C321" s="2">
        <v>45640</v>
      </c>
      <c r="D321" s="3">
        <v>0</v>
      </c>
      <c r="E321">
        <v>-0.90900000000000003</v>
      </c>
      <c r="F321" s="1">
        <f t="shared" si="4"/>
        <v>-90.9</v>
      </c>
      <c r="G321">
        <v>-90.9</v>
      </c>
      <c r="I321">
        <v>29.799999999999997</v>
      </c>
      <c r="J321">
        <v>27.900000000000002</v>
      </c>
      <c r="K321">
        <v>21.6</v>
      </c>
      <c r="L321">
        <v>13.100000000000001</v>
      </c>
      <c r="M321">
        <v>4.5999999999999996</v>
      </c>
      <c r="N321">
        <v>-1.4000000000000001</v>
      </c>
      <c r="O321">
        <v>-3.5999999999999996</v>
      </c>
      <c r="P321">
        <v>-1.6</v>
      </c>
      <c r="Q321">
        <v>3.3000000000000003</v>
      </c>
      <c r="R321">
        <v>9.4</v>
      </c>
      <c r="S321">
        <v>14.299999999999999</v>
      </c>
      <c r="T321">
        <v>15.6</v>
      </c>
      <c r="U321">
        <v>12.2</v>
      </c>
      <c r="V321">
        <v>3.8</v>
      </c>
      <c r="W321">
        <v>-8.1</v>
      </c>
      <c r="X321">
        <v>-21.3</v>
      </c>
      <c r="Y321">
        <v>-32.9</v>
      </c>
      <c r="Z321">
        <v>-40</v>
      </c>
      <c r="AA321">
        <v>-40.9</v>
      </c>
      <c r="AB321">
        <v>-34.799999999999997</v>
      </c>
      <c r="AC321">
        <v>-22.8</v>
      </c>
      <c r="AD321">
        <v>-7.0000000000000009</v>
      </c>
      <c r="AE321">
        <v>9.3000000000000007</v>
      </c>
      <c r="AF321">
        <v>23.1</v>
      </c>
    </row>
    <row r="322" spans="1:32" hidden="1">
      <c r="A322">
        <v>-5.9214000000000002</v>
      </c>
      <c r="B322">
        <v>105.9867</v>
      </c>
      <c r="C322" s="2">
        <v>45640</v>
      </c>
      <c r="D322" s="3">
        <v>4.1666666666666664E-2</v>
      </c>
      <c r="E322">
        <v>-0.67800000000000005</v>
      </c>
      <c r="F322" s="148">
        <f t="shared" si="4"/>
        <v>-67.800000000000011</v>
      </c>
      <c r="G322">
        <v>-67.800000000000011</v>
      </c>
      <c r="I322">
        <v>-90.9</v>
      </c>
      <c r="J322">
        <v>-67.800000000000011</v>
      </c>
      <c r="K322">
        <v>-39.200000000000003</v>
      </c>
      <c r="L322">
        <v>-11</v>
      </c>
      <c r="M322">
        <v>11.700000000000001</v>
      </c>
      <c r="N322">
        <v>25.900000000000002</v>
      </c>
      <c r="O322">
        <v>30.8</v>
      </c>
      <c r="P322">
        <v>28.199999999999996</v>
      </c>
      <c r="Q322">
        <v>21.9</v>
      </c>
      <c r="R322">
        <v>16.3</v>
      </c>
      <c r="S322">
        <v>15.1</v>
      </c>
      <c r="T322">
        <v>20.5</v>
      </c>
      <c r="U322">
        <v>32.300000000000004</v>
      </c>
      <c r="V322">
        <v>47.8</v>
      </c>
      <c r="W322">
        <v>62.8</v>
      </c>
      <c r="X322">
        <v>72.399999999999991</v>
      </c>
      <c r="Y322">
        <v>72.399999999999991</v>
      </c>
      <c r="Z322">
        <v>60.4</v>
      </c>
      <c r="AA322">
        <v>36.9</v>
      </c>
      <c r="AB322">
        <v>4.7</v>
      </c>
      <c r="AC322">
        <v>-30.8</v>
      </c>
      <c r="AD322">
        <v>-63.6</v>
      </c>
      <c r="AE322">
        <v>-87.8</v>
      </c>
      <c r="AF322">
        <v>-99.3</v>
      </c>
    </row>
    <row r="323" spans="1:32" hidden="1">
      <c r="A323">
        <v>-5.9214000000000002</v>
      </c>
      <c r="B323">
        <v>105.9867</v>
      </c>
      <c r="C323" s="2">
        <v>45640</v>
      </c>
      <c r="D323" s="3">
        <v>8.3333333333333329E-2</v>
      </c>
      <c r="E323">
        <v>-0.39200000000000002</v>
      </c>
      <c r="F323" s="148">
        <f t="shared" si="4"/>
        <v>-39.200000000000003</v>
      </c>
      <c r="G323">
        <v>-39.200000000000003</v>
      </c>
    </row>
    <row r="324" spans="1:32" hidden="1">
      <c r="A324">
        <v>-5.9214000000000002</v>
      </c>
      <c r="B324">
        <v>105.9867</v>
      </c>
      <c r="C324" s="2">
        <v>45640</v>
      </c>
      <c r="D324" s="3">
        <v>0.125</v>
      </c>
      <c r="E324">
        <v>-0.11</v>
      </c>
      <c r="F324" s="148">
        <f t="shared" si="4"/>
        <v>-11</v>
      </c>
      <c r="G324">
        <v>-11</v>
      </c>
    </row>
    <row r="325" spans="1:32" hidden="1">
      <c r="A325">
        <v>-5.9214000000000002</v>
      </c>
      <c r="B325">
        <v>105.9867</v>
      </c>
      <c r="C325" s="2">
        <v>45640</v>
      </c>
      <c r="D325" s="3">
        <v>0.16666666666666666</v>
      </c>
      <c r="E325">
        <v>0.11700000000000001</v>
      </c>
      <c r="F325" s="148">
        <f t="shared" si="4"/>
        <v>11.700000000000001</v>
      </c>
      <c r="G325">
        <v>11.700000000000001</v>
      </c>
    </row>
    <row r="326" spans="1:32" hidden="1">
      <c r="A326">
        <v>-5.9214000000000002</v>
      </c>
      <c r="B326">
        <v>105.9867</v>
      </c>
      <c r="C326" s="2">
        <v>45640</v>
      </c>
      <c r="D326" s="3">
        <v>0.20833333333333334</v>
      </c>
      <c r="E326">
        <v>0.25900000000000001</v>
      </c>
      <c r="F326" s="148">
        <f t="shared" si="4"/>
        <v>25.900000000000002</v>
      </c>
      <c r="G326">
        <v>25.900000000000002</v>
      </c>
    </row>
    <row r="327" spans="1:32" hidden="1">
      <c r="A327">
        <v>-5.9214000000000002</v>
      </c>
      <c r="B327">
        <v>105.9867</v>
      </c>
      <c r="C327" s="2">
        <v>45640</v>
      </c>
      <c r="D327" s="3">
        <v>0.25</v>
      </c>
      <c r="E327">
        <v>0.308</v>
      </c>
      <c r="F327" s="148">
        <f t="shared" si="4"/>
        <v>30.8</v>
      </c>
      <c r="G327">
        <v>30.8</v>
      </c>
    </row>
    <row r="328" spans="1:32" hidden="1">
      <c r="A328">
        <v>-5.9214000000000002</v>
      </c>
      <c r="B328">
        <v>105.9867</v>
      </c>
      <c r="C328" s="2">
        <v>45640</v>
      </c>
      <c r="D328" s="3">
        <v>0.29166666666666669</v>
      </c>
      <c r="E328">
        <v>0.28199999999999997</v>
      </c>
      <c r="F328" s="148">
        <f t="shared" si="4"/>
        <v>28.199999999999996</v>
      </c>
      <c r="G328">
        <v>28.199999999999996</v>
      </c>
    </row>
    <row r="329" spans="1:32" hidden="1">
      <c r="A329">
        <v>-5.9214000000000002</v>
      </c>
      <c r="B329">
        <v>105.9867</v>
      </c>
      <c r="C329" s="2">
        <v>45640</v>
      </c>
      <c r="D329" s="3">
        <v>0.33333333333333331</v>
      </c>
      <c r="E329">
        <v>0.219</v>
      </c>
      <c r="F329" s="148">
        <f t="shared" si="4"/>
        <v>21.9</v>
      </c>
      <c r="G329">
        <v>21.9</v>
      </c>
    </row>
    <row r="330" spans="1:32" hidden="1">
      <c r="A330">
        <v>-5.9214000000000002</v>
      </c>
      <c r="B330">
        <v>105.9867</v>
      </c>
      <c r="C330" s="2">
        <v>45640</v>
      </c>
      <c r="D330" s="3">
        <v>0.375</v>
      </c>
      <c r="E330">
        <v>0.16300000000000001</v>
      </c>
      <c r="F330" s="148">
        <f t="shared" ref="F330:F393" si="5">E330*100</f>
        <v>16.3</v>
      </c>
      <c r="G330">
        <v>16.3</v>
      </c>
    </row>
    <row r="331" spans="1:32" hidden="1">
      <c r="A331">
        <v>-5.9214000000000002</v>
      </c>
      <c r="B331">
        <v>105.9867</v>
      </c>
      <c r="C331" s="2">
        <v>45640</v>
      </c>
      <c r="D331" s="3">
        <v>0.41666666666666669</v>
      </c>
      <c r="E331">
        <v>0.151</v>
      </c>
      <c r="F331" s="148">
        <f t="shared" si="5"/>
        <v>15.1</v>
      </c>
      <c r="G331">
        <v>15.1</v>
      </c>
    </row>
    <row r="332" spans="1:32" hidden="1">
      <c r="A332">
        <v>-5.9214000000000002</v>
      </c>
      <c r="B332">
        <v>105.9867</v>
      </c>
      <c r="C332" s="2">
        <v>45640</v>
      </c>
      <c r="D332" s="3">
        <v>0.45833333333333331</v>
      </c>
      <c r="E332">
        <v>0.20499999999999999</v>
      </c>
      <c r="F332" s="148">
        <f t="shared" si="5"/>
        <v>20.5</v>
      </c>
      <c r="G332">
        <v>20.5</v>
      </c>
    </row>
    <row r="333" spans="1:32" hidden="1">
      <c r="A333">
        <v>-5.9214000000000002</v>
      </c>
      <c r="B333">
        <v>105.9867</v>
      </c>
      <c r="C333" s="2">
        <v>45640</v>
      </c>
      <c r="D333" s="3">
        <v>0.5</v>
      </c>
      <c r="E333">
        <v>0.32300000000000001</v>
      </c>
      <c r="F333" s="148">
        <f t="shared" si="5"/>
        <v>32.300000000000004</v>
      </c>
      <c r="G333">
        <v>32.300000000000004</v>
      </c>
    </row>
    <row r="334" spans="1:32" hidden="1">
      <c r="A334">
        <v>-5.9214000000000002</v>
      </c>
      <c r="B334">
        <v>105.9867</v>
      </c>
      <c r="C334" s="2">
        <v>45640</v>
      </c>
      <c r="D334" s="3">
        <v>0.54166666666666663</v>
      </c>
      <c r="E334">
        <v>0.47799999999999998</v>
      </c>
      <c r="F334" s="148">
        <f t="shared" si="5"/>
        <v>47.8</v>
      </c>
      <c r="G334">
        <v>47.8</v>
      </c>
    </row>
    <row r="335" spans="1:32" hidden="1">
      <c r="A335">
        <v>-5.9214000000000002</v>
      </c>
      <c r="B335">
        <v>105.9867</v>
      </c>
      <c r="C335" s="2">
        <v>45640</v>
      </c>
      <c r="D335" s="3">
        <v>0.58333333333333337</v>
      </c>
      <c r="E335">
        <v>0.628</v>
      </c>
      <c r="F335" s="148">
        <f t="shared" si="5"/>
        <v>62.8</v>
      </c>
      <c r="G335">
        <v>62.8</v>
      </c>
    </row>
    <row r="336" spans="1:32" hidden="1">
      <c r="A336">
        <v>-5.9214000000000002</v>
      </c>
      <c r="B336">
        <v>105.9867</v>
      </c>
      <c r="C336" s="2">
        <v>45640</v>
      </c>
      <c r="D336" s="3">
        <v>0.625</v>
      </c>
      <c r="E336">
        <v>0.72399999999999998</v>
      </c>
      <c r="F336" s="148">
        <f t="shared" si="5"/>
        <v>72.399999999999991</v>
      </c>
      <c r="G336">
        <v>72.399999999999991</v>
      </c>
    </row>
    <row r="337" spans="1:32" hidden="1">
      <c r="A337">
        <v>-5.9214000000000002</v>
      </c>
      <c r="B337">
        <v>105.9867</v>
      </c>
      <c r="C337" s="2">
        <v>45640</v>
      </c>
      <c r="D337" s="3">
        <v>0.66666666666666663</v>
      </c>
      <c r="E337">
        <v>0.72399999999999998</v>
      </c>
      <c r="F337" s="148">
        <f t="shared" si="5"/>
        <v>72.399999999999991</v>
      </c>
      <c r="G337">
        <v>72.399999999999991</v>
      </c>
    </row>
    <row r="338" spans="1:32" hidden="1">
      <c r="A338">
        <v>-5.9214000000000002</v>
      </c>
      <c r="B338">
        <v>105.9867</v>
      </c>
      <c r="C338" s="2">
        <v>45640</v>
      </c>
      <c r="D338" s="3">
        <v>0.70833333333333337</v>
      </c>
      <c r="E338">
        <v>0.60399999999999998</v>
      </c>
      <c r="F338" s="148">
        <f t="shared" si="5"/>
        <v>60.4</v>
      </c>
      <c r="G338">
        <v>60.4</v>
      </c>
    </row>
    <row r="339" spans="1:32" hidden="1">
      <c r="A339">
        <v>-5.9214000000000002</v>
      </c>
      <c r="B339">
        <v>105.9867</v>
      </c>
      <c r="C339" s="2">
        <v>45640</v>
      </c>
      <c r="D339" s="3">
        <v>0.75</v>
      </c>
      <c r="E339">
        <v>0.36899999999999999</v>
      </c>
      <c r="F339" s="148">
        <f t="shared" si="5"/>
        <v>36.9</v>
      </c>
      <c r="G339">
        <v>36.9</v>
      </c>
    </row>
    <row r="340" spans="1:32" hidden="1">
      <c r="A340">
        <v>-5.9214000000000002</v>
      </c>
      <c r="B340">
        <v>105.9867</v>
      </c>
      <c r="C340" s="2">
        <v>45640</v>
      </c>
      <c r="D340" s="3">
        <v>0.79166666666666663</v>
      </c>
      <c r="E340">
        <v>4.7E-2</v>
      </c>
      <c r="F340" s="148">
        <f t="shared" si="5"/>
        <v>4.7</v>
      </c>
      <c r="G340">
        <v>4.7</v>
      </c>
    </row>
    <row r="341" spans="1:32" hidden="1">
      <c r="A341">
        <v>-5.9214000000000002</v>
      </c>
      <c r="B341">
        <v>105.9867</v>
      </c>
      <c r="C341" s="2">
        <v>45640</v>
      </c>
      <c r="D341" s="3">
        <v>0.83333333333333337</v>
      </c>
      <c r="E341">
        <v>-0.308</v>
      </c>
      <c r="F341" s="148">
        <f t="shared" si="5"/>
        <v>-30.8</v>
      </c>
      <c r="G341">
        <v>-30.8</v>
      </c>
    </row>
    <row r="342" spans="1:32" hidden="1">
      <c r="A342">
        <v>-5.9214000000000002</v>
      </c>
      <c r="B342">
        <v>105.9867</v>
      </c>
      <c r="C342" s="2">
        <v>45640</v>
      </c>
      <c r="D342" s="3">
        <v>0.875</v>
      </c>
      <c r="E342">
        <v>-0.63600000000000001</v>
      </c>
      <c r="F342" s="148">
        <f t="shared" si="5"/>
        <v>-63.6</v>
      </c>
      <c r="G342">
        <v>-63.6</v>
      </c>
    </row>
    <row r="343" spans="1:32" hidden="1">
      <c r="A343">
        <v>-5.9214000000000002</v>
      </c>
      <c r="B343">
        <v>105.9867</v>
      </c>
      <c r="C343" s="2">
        <v>45640</v>
      </c>
      <c r="D343" s="3">
        <v>0.91666666666666663</v>
      </c>
      <c r="E343">
        <v>-0.878</v>
      </c>
      <c r="F343" s="148">
        <f t="shared" si="5"/>
        <v>-87.8</v>
      </c>
      <c r="G343">
        <v>-87.8</v>
      </c>
    </row>
    <row r="344" spans="1:32" hidden="1">
      <c r="A344">
        <v>-5.9214000000000002</v>
      </c>
      <c r="B344">
        <v>105.9867</v>
      </c>
      <c r="C344" s="2">
        <v>45640</v>
      </c>
      <c r="D344" s="3">
        <v>0.95833333333333337</v>
      </c>
      <c r="E344">
        <v>-0.99299999999999999</v>
      </c>
      <c r="F344" s="148">
        <f t="shared" si="5"/>
        <v>-99.3</v>
      </c>
      <c r="G344">
        <v>-99.3</v>
      </c>
    </row>
    <row r="345" spans="1:32" hidden="1">
      <c r="A345">
        <v>-5.9214000000000002</v>
      </c>
      <c r="B345">
        <v>105.9867</v>
      </c>
      <c r="C345" s="2">
        <v>45641</v>
      </c>
      <c r="D345" s="3">
        <v>0</v>
      </c>
      <c r="E345">
        <v>-0.96399999999999997</v>
      </c>
      <c r="F345" s="1">
        <f t="shared" si="5"/>
        <v>-96.399999999999991</v>
      </c>
      <c r="G345">
        <v>-96.399999999999991</v>
      </c>
      <c r="I345">
        <v>31.900000000000002</v>
      </c>
      <c r="J345">
        <v>34.200000000000003</v>
      </c>
      <c r="K345">
        <v>30.3</v>
      </c>
      <c r="L345">
        <v>21.9</v>
      </c>
      <c r="M345">
        <v>11.4</v>
      </c>
      <c r="N345">
        <v>1.7999999999999998</v>
      </c>
      <c r="O345">
        <v>-4.5</v>
      </c>
      <c r="P345">
        <v>-6.1</v>
      </c>
      <c r="Q345">
        <v>-3.1</v>
      </c>
      <c r="R345">
        <v>3.1</v>
      </c>
      <c r="S345">
        <v>10.100000000000001</v>
      </c>
      <c r="T345">
        <v>15.2</v>
      </c>
      <c r="U345">
        <v>16.100000000000001</v>
      </c>
      <c r="V345">
        <v>11.600000000000001</v>
      </c>
      <c r="W345">
        <v>1.9</v>
      </c>
      <c r="X345">
        <v>-11.200000000000001</v>
      </c>
      <c r="Y345">
        <v>-25.2</v>
      </c>
      <c r="Z345">
        <v>-36.6</v>
      </c>
      <c r="AA345">
        <v>-42.699999999999996</v>
      </c>
      <c r="AB345">
        <v>-41.6</v>
      </c>
      <c r="AC345">
        <v>-33.300000000000004</v>
      </c>
      <c r="AD345">
        <v>-19.2</v>
      </c>
      <c r="AE345">
        <v>-1.9</v>
      </c>
      <c r="AF345">
        <v>15.1</v>
      </c>
    </row>
    <row r="346" spans="1:32" hidden="1">
      <c r="A346">
        <v>-5.9214000000000002</v>
      </c>
      <c r="B346">
        <v>105.9867</v>
      </c>
      <c r="C346" s="2">
        <v>45641</v>
      </c>
      <c r="D346" s="3">
        <v>4.1666666666666664E-2</v>
      </c>
      <c r="E346">
        <v>-0.80700000000000005</v>
      </c>
      <c r="F346" s="148">
        <f t="shared" si="5"/>
        <v>-80.7</v>
      </c>
      <c r="G346">
        <v>-80.7</v>
      </c>
      <c r="I346">
        <v>-96.399999999999991</v>
      </c>
      <c r="J346">
        <v>-80.7</v>
      </c>
      <c r="K346">
        <v>-55.800000000000004</v>
      </c>
      <c r="L346">
        <v>-27.400000000000002</v>
      </c>
      <c r="M346">
        <v>-0.89999999999999991</v>
      </c>
      <c r="N346">
        <v>18.899999999999999</v>
      </c>
      <c r="O346">
        <v>29.599999999999998</v>
      </c>
      <c r="P346">
        <v>31.3</v>
      </c>
      <c r="Q346">
        <v>26.400000000000002</v>
      </c>
      <c r="R346">
        <v>18.899999999999999</v>
      </c>
      <c r="S346">
        <v>13.100000000000001</v>
      </c>
      <c r="T346">
        <v>12.6</v>
      </c>
      <c r="U346">
        <v>18.7</v>
      </c>
      <c r="V346">
        <v>30.7</v>
      </c>
      <c r="W346">
        <v>45.7</v>
      </c>
      <c r="X346">
        <v>59.199999999999996</v>
      </c>
      <c r="Y346">
        <v>66.600000000000009</v>
      </c>
      <c r="Z346">
        <v>64.099999999999994</v>
      </c>
      <c r="AA346">
        <v>50.1</v>
      </c>
      <c r="AB346">
        <v>25.8</v>
      </c>
      <c r="AC346">
        <v>-5.4</v>
      </c>
      <c r="AD346">
        <v>-38.299999999999997</v>
      </c>
      <c r="AE346">
        <v>-66.8</v>
      </c>
      <c r="AF346">
        <v>-85.8</v>
      </c>
    </row>
    <row r="347" spans="1:32" hidden="1">
      <c r="A347">
        <v>-5.9214000000000002</v>
      </c>
      <c r="B347">
        <v>105.9867</v>
      </c>
      <c r="C347" s="2">
        <v>45641</v>
      </c>
      <c r="D347" s="3">
        <v>8.3333333333333329E-2</v>
      </c>
      <c r="E347">
        <v>-0.55800000000000005</v>
      </c>
      <c r="F347" s="148">
        <f t="shared" si="5"/>
        <v>-55.800000000000004</v>
      </c>
      <c r="G347">
        <v>-55.800000000000004</v>
      </c>
    </row>
    <row r="348" spans="1:32" hidden="1">
      <c r="A348">
        <v>-5.9214000000000002</v>
      </c>
      <c r="B348">
        <v>105.9867</v>
      </c>
      <c r="C348" s="2">
        <v>45641</v>
      </c>
      <c r="D348" s="3">
        <v>0.125</v>
      </c>
      <c r="E348">
        <v>-0.27400000000000002</v>
      </c>
      <c r="F348" s="148">
        <f t="shared" si="5"/>
        <v>-27.400000000000002</v>
      </c>
      <c r="G348">
        <v>-27.400000000000002</v>
      </c>
    </row>
    <row r="349" spans="1:32" hidden="1">
      <c r="A349">
        <v>-5.9214000000000002</v>
      </c>
      <c r="B349">
        <v>105.9867</v>
      </c>
      <c r="C349" s="2">
        <v>45641</v>
      </c>
      <c r="D349" s="3">
        <v>0.16666666666666666</v>
      </c>
      <c r="E349">
        <v>-8.9999999999999993E-3</v>
      </c>
      <c r="F349" s="148">
        <f t="shared" si="5"/>
        <v>-0.89999999999999991</v>
      </c>
      <c r="G349">
        <v>-0.89999999999999991</v>
      </c>
    </row>
    <row r="350" spans="1:32" hidden="1">
      <c r="A350">
        <v>-5.9214000000000002</v>
      </c>
      <c r="B350">
        <v>105.9867</v>
      </c>
      <c r="C350" s="2">
        <v>45641</v>
      </c>
      <c r="D350" s="3">
        <v>0.20833333333333334</v>
      </c>
      <c r="E350">
        <v>0.189</v>
      </c>
      <c r="F350" s="148">
        <f t="shared" si="5"/>
        <v>18.899999999999999</v>
      </c>
      <c r="G350">
        <v>18.899999999999999</v>
      </c>
    </row>
    <row r="351" spans="1:32" hidden="1">
      <c r="A351">
        <v>-5.9214000000000002</v>
      </c>
      <c r="B351">
        <v>105.9867</v>
      </c>
      <c r="C351" s="2">
        <v>45641</v>
      </c>
      <c r="D351" s="3">
        <v>0.25</v>
      </c>
      <c r="E351">
        <v>0.29599999999999999</v>
      </c>
      <c r="F351" s="148">
        <f t="shared" si="5"/>
        <v>29.599999999999998</v>
      </c>
      <c r="G351">
        <v>29.599999999999998</v>
      </c>
    </row>
    <row r="352" spans="1:32" hidden="1">
      <c r="A352">
        <v>-5.9214000000000002</v>
      </c>
      <c r="B352">
        <v>105.9867</v>
      </c>
      <c r="C352" s="2">
        <v>45641</v>
      </c>
      <c r="D352" s="3">
        <v>0.29166666666666669</v>
      </c>
      <c r="E352">
        <v>0.313</v>
      </c>
      <c r="F352" s="148">
        <f t="shared" si="5"/>
        <v>31.3</v>
      </c>
      <c r="G352">
        <v>31.3</v>
      </c>
    </row>
    <row r="353" spans="1:7" hidden="1">
      <c r="A353">
        <v>-5.9214000000000002</v>
      </c>
      <c r="B353">
        <v>105.9867</v>
      </c>
      <c r="C353" s="2">
        <v>45641</v>
      </c>
      <c r="D353" s="3">
        <v>0.33333333333333331</v>
      </c>
      <c r="E353">
        <v>0.26400000000000001</v>
      </c>
      <c r="F353" s="148">
        <f t="shared" si="5"/>
        <v>26.400000000000002</v>
      </c>
      <c r="G353">
        <v>26.400000000000002</v>
      </c>
    </row>
    <row r="354" spans="1:7" hidden="1">
      <c r="A354">
        <v>-5.9214000000000002</v>
      </c>
      <c r="B354">
        <v>105.9867</v>
      </c>
      <c r="C354" s="2">
        <v>45641</v>
      </c>
      <c r="D354" s="3">
        <v>0.375</v>
      </c>
      <c r="E354">
        <v>0.189</v>
      </c>
      <c r="F354" s="148">
        <f t="shared" si="5"/>
        <v>18.899999999999999</v>
      </c>
      <c r="G354">
        <v>18.899999999999999</v>
      </c>
    </row>
    <row r="355" spans="1:7" hidden="1">
      <c r="A355">
        <v>-5.9214000000000002</v>
      </c>
      <c r="B355">
        <v>105.9867</v>
      </c>
      <c r="C355" s="2">
        <v>45641</v>
      </c>
      <c r="D355" s="3">
        <v>0.41666666666666669</v>
      </c>
      <c r="E355">
        <v>0.13100000000000001</v>
      </c>
      <c r="F355" s="148">
        <f t="shared" si="5"/>
        <v>13.100000000000001</v>
      </c>
      <c r="G355">
        <v>13.100000000000001</v>
      </c>
    </row>
    <row r="356" spans="1:7" hidden="1">
      <c r="A356">
        <v>-5.9214000000000002</v>
      </c>
      <c r="B356">
        <v>105.9867</v>
      </c>
      <c r="C356" s="2">
        <v>45641</v>
      </c>
      <c r="D356" s="3">
        <v>0.45833333333333331</v>
      </c>
      <c r="E356">
        <v>0.126</v>
      </c>
      <c r="F356" s="148">
        <f t="shared" si="5"/>
        <v>12.6</v>
      </c>
      <c r="G356">
        <v>12.6</v>
      </c>
    </row>
    <row r="357" spans="1:7" hidden="1">
      <c r="A357">
        <v>-5.9214000000000002</v>
      </c>
      <c r="B357">
        <v>105.9867</v>
      </c>
      <c r="C357" s="2">
        <v>45641</v>
      </c>
      <c r="D357" s="3">
        <v>0.5</v>
      </c>
      <c r="E357">
        <v>0.187</v>
      </c>
      <c r="F357" s="148">
        <f t="shared" si="5"/>
        <v>18.7</v>
      </c>
      <c r="G357">
        <v>18.7</v>
      </c>
    </row>
    <row r="358" spans="1:7" hidden="1">
      <c r="A358">
        <v>-5.9214000000000002</v>
      </c>
      <c r="B358">
        <v>105.9867</v>
      </c>
      <c r="C358" s="2">
        <v>45641</v>
      </c>
      <c r="D358" s="3">
        <v>0.54166666666666663</v>
      </c>
      <c r="E358">
        <v>0.307</v>
      </c>
      <c r="F358" s="148">
        <f t="shared" si="5"/>
        <v>30.7</v>
      </c>
      <c r="G358">
        <v>30.7</v>
      </c>
    </row>
    <row r="359" spans="1:7" hidden="1">
      <c r="A359">
        <v>-5.9214000000000002</v>
      </c>
      <c r="B359">
        <v>105.9867</v>
      </c>
      <c r="C359" s="2">
        <v>45641</v>
      </c>
      <c r="D359" s="3">
        <v>0.58333333333333337</v>
      </c>
      <c r="E359">
        <v>0.45700000000000002</v>
      </c>
      <c r="F359" s="148">
        <f t="shared" si="5"/>
        <v>45.7</v>
      </c>
      <c r="G359">
        <v>45.7</v>
      </c>
    </row>
    <row r="360" spans="1:7" hidden="1">
      <c r="A360">
        <v>-5.9214000000000002</v>
      </c>
      <c r="B360">
        <v>105.9867</v>
      </c>
      <c r="C360" s="2">
        <v>45641</v>
      </c>
      <c r="D360" s="3">
        <v>0.625</v>
      </c>
      <c r="E360">
        <v>0.59199999999999997</v>
      </c>
      <c r="F360" s="148">
        <f t="shared" si="5"/>
        <v>59.199999999999996</v>
      </c>
      <c r="G360">
        <v>59.199999999999996</v>
      </c>
    </row>
    <row r="361" spans="1:7" hidden="1">
      <c r="A361">
        <v>-5.9214000000000002</v>
      </c>
      <c r="B361">
        <v>105.9867</v>
      </c>
      <c r="C361" s="2">
        <v>45641</v>
      </c>
      <c r="D361" s="3">
        <v>0.66666666666666663</v>
      </c>
      <c r="E361">
        <v>0.66600000000000004</v>
      </c>
      <c r="F361" s="148">
        <f t="shared" si="5"/>
        <v>66.600000000000009</v>
      </c>
      <c r="G361">
        <v>66.600000000000009</v>
      </c>
    </row>
    <row r="362" spans="1:7" hidden="1">
      <c r="A362">
        <v>-5.9214000000000002</v>
      </c>
      <c r="B362">
        <v>105.9867</v>
      </c>
      <c r="C362" s="2">
        <v>45641</v>
      </c>
      <c r="D362" s="3">
        <v>0.70833333333333337</v>
      </c>
      <c r="E362">
        <v>0.64100000000000001</v>
      </c>
      <c r="F362" s="148">
        <f t="shared" si="5"/>
        <v>64.099999999999994</v>
      </c>
      <c r="G362">
        <v>64.099999999999994</v>
      </c>
    </row>
    <row r="363" spans="1:7" hidden="1">
      <c r="A363">
        <v>-5.9214000000000002</v>
      </c>
      <c r="B363">
        <v>105.9867</v>
      </c>
      <c r="C363" s="2">
        <v>45641</v>
      </c>
      <c r="D363" s="3">
        <v>0.75</v>
      </c>
      <c r="E363">
        <v>0.501</v>
      </c>
      <c r="F363" s="148">
        <f t="shared" si="5"/>
        <v>50.1</v>
      </c>
      <c r="G363">
        <v>50.1</v>
      </c>
    </row>
    <row r="364" spans="1:7" hidden="1">
      <c r="A364">
        <v>-5.9214000000000002</v>
      </c>
      <c r="B364">
        <v>105.9867</v>
      </c>
      <c r="C364" s="2">
        <v>45641</v>
      </c>
      <c r="D364" s="3">
        <v>0.79166666666666663</v>
      </c>
      <c r="E364">
        <v>0.25800000000000001</v>
      </c>
      <c r="F364" s="148">
        <f t="shared" si="5"/>
        <v>25.8</v>
      </c>
      <c r="G364">
        <v>25.8</v>
      </c>
    </row>
    <row r="365" spans="1:7" hidden="1">
      <c r="A365">
        <v>-5.9214000000000002</v>
      </c>
      <c r="B365">
        <v>105.9867</v>
      </c>
      <c r="C365" s="2">
        <v>45641</v>
      </c>
      <c r="D365" s="3">
        <v>0.83333333333333337</v>
      </c>
      <c r="E365">
        <v>-5.3999999999999999E-2</v>
      </c>
      <c r="F365" s="148">
        <f t="shared" si="5"/>
        <v>-5.4</v>
      </c>
      <c r="G365">
        <v>-5.4</v>
      </c>
    </row>
    <row r="366" spans="1:7" hidden="1">
      <c r="A366">
        <v>-5.9214000000000002</v>
      </c>
      <c r="B366">
        <v>105.9867</v>
      </c>
      <c r="C366" s="2">
        <v>45641</v>
      </c>
      <c r="D366" s="3">
        <v>0.875</v>
      </c>
      <c r="E366">
        <v>-0.38300000000000001</v>
      </c>
      <c r="F366" s="148">
        <f t="shared" si="5"/>
        <v>-38.299999999999997</v>
      </c>
      <c r="G366">
        <v>-38.299999999999997</v>
      </c>
    </row>
    <row r="367" spans="1:7" hidden="1">
      <c r="A367">
        <v>-5.9214000000000002</v>
      </c>
      <c r="B367">
        <v>105.9867</v>
      </c>
      <c r="C367" s="2">
        <v>45641</v>
      </c>
      <c r="D367" s="3">
        <v>0.91666666666666663</v>
      </c>
      <c r="E367">
        <v>-0.66800000000000004</v>
      </c>
      <c r="F367" s="148">
        <f t="shared" si="5"/>
        <v>-66.8</v>
      </c>
      <c r="G367">
        <v>-66.8</v>
      </c>
    </row>
    <row r="368" spans="1:7" hidden="1">
      <c r="A368">
        <v>-5.9214000000000002</v>
      </c>
      <c r="B368">
        <v>105.9867</v>
      </c>
      <c r="C368" s="2">
        <v>45641</v>
      </c>
      <c r="D368" s="3">
        <v>0.95833333333333337</v>
      </c>
      <c r="E368">
        <v>-0.85799999999999998</v>
      </c>
      <c r="F368" s="148">
        <f t="shared" si="5"/>
        <v>-85.8</v>
      </c>
      <c r="G368">
        <v>-85.8</v>
      </c>
    </row>
    <row r="369" spans="1:32" hidden="1">
      <c r="A369">
        <v>-5.9214000000000002</v>
      </c>
      <c r="B369">
        <v>105.9867</v>
      </c>
      <c r="C369" s="2">
        <v>45642</v>
      </c>
      <c r="D369" s="3">
        <v>0</v>
      </c>
      <c r="E369">
        <v>-0.92</v>
      </c>
      <c r="F369" s="1">
        <f t="shared" si="5"/>
        <v>-92</v>
      </c>
      <c r="G369">
        <v>-92</v>
      </c>
      <c r="I369">
        <v>28.4</v>
      </c>
      <c r="J369">
        <v>35.6</v>
      </c>
      <c r="K369">
        <v>35.799999999999997</v>
      </c>
      <c r="L369">
        <v>29.7</v>
      </c>
      <c r="M369">
        <v>19.400000000000002</v>
      </c>
      <c r="N369">
        <v>7.8</v>
      </c>
      <c r="O369">
        <v>-1.9</v>
      </c>
      <c r="P369">
        <v>-7.5</v>
      </c>
      <c r="Q369">
        <v>-7.8</v>
      </c>
      <c r="R369">
        <v>-3.4000000000000004</v>
      </c>
      <c r="S369">
        <v>4</v>
      </c>
      <c r="T369">
        <v>11.5</v>
      </c>
      <c r="U369">
        <v>16.3</v>
      </c>
      <c r="V369">
        <v>16.100000000000001</v>
      </c>
      <c r="W369">
        <v>10.299999999999999</v>
      </c>
      <c r="X369">
        <v>-0.70000000000000007</v>
      </c>
      <c r="Y369">
        <v>-14.7</v>
      </c>
      <c r="Z369">
        <v>-28.499999999999996</v>
      </c>
      <c r="AA369">
        <v>-38.800000000000004</v>
      </c>
      <c r="AB369">
        <v>-43</v>
      </c>
      <c r="AC369">
        <v>-39.800000000000004</v>
      </c>
      <c r="AD369">
        <v>-29.299999999999997</v>
      </c>
      <c r="AE369">
        <v>-13.600000000000001</v>
      </c>
      <c r="AF369">
        <v>4.1000000000000005</v>
      </c>
    </row>
    <row r="370" spans="1:32" hidden="1">
      <c r="A370">
        <v>-5.9214000000000002</v>
      </c>
      <c r="B370">
        <v>105.9867</v>
      </c>
      <c r="C370" s="2">
        <v>45642</v>
      </c>
      <c r="D370" s="3">
        <v>4.1666666666666664E-2</v>
      </c>
      <c r="E370">
        <v>-0.84799999999999998</v>
      </c>
      <c r="F370" s="148">
        <f t="shared" si="5"/>
        <v>-84.8</v>
      </c>
      <c r="G370">
        <v>-84.8</v>
      </c>
      <c r="I370">
        <v>-92</v>
      </c>
      <c r="J370">
        <v>-84.8</v>
      </c>
      <c r="K370">
        <v>-66.3</v>
      </c>
      <c r="L370">
        <v>-40.699999999999996</v>
      </c>
      <c r="M370">
        <v>-13.600000000000001</v>
      </c>
      <c r="N370">
        <v>9.8000000000000007</v>
      </c>
      <c r="O370">
        <v>25.7</v>
      </c>
      <c r="P370">
        <v>32.5</v>
      </c>
      <c r="Q370">
        <v>30.9</v>
      </c>
      <c r="R370">
        <v>23.799999999999997</v>
      </c>
      <c r="S370">
        <v>15.299999999999999</v>
      </c>
      <c r="T370">
        <v>9.5</v>
      </c>
      <c r="U370">
        <v>9.3000000000000007</v>
      </c>
      <c r="V370">
        <v>15.7</v>
      </c>
      <c r="W370">
        <v>27.3</v>
      </c>
      <c r="X370">
        <v>40.9</v>
      </c>
      <c r="Y370">
        <v>52.2</v>
      </c>
      <c r="Z370">
        <v>56.999999999999993</v>
      </c>
      <c r="AA370">
        <v>52.2</v>
      </c>
      <c r="AB370">
        <v>37.200000000000003</v>
      </c>
      <c r="AC370">
        <v>13.5</v>
      </c>
      <c r="AD370">
        <v>-15.2</v>
      </c>
      <c r="AE370">
        <v>-43.7</v>
      </c>
      <c r="AF370">
        <v>-66.5</v>
      </c>
    </row>
    <row r="371" spans="1:32" hidden="1">
      <c r="A371">
        <v>-5.9214000000000002</v>
      </c>
      <c r="B371">
        <v>105.9867</v>
      </c>
      <c r="C371" s="2">
        <v>45642</v>
      </c>
      <c r="D371" s="3">
        <v>8.3333333333333329E-2</v>
      </c>
      <c r="E371">
        <v>-0.66300000000000003</v>
      </c>
      <c r="F371" s="148">
        <f t="shared" si="5"/>
        <v>-66.3</v>
      </c>
      <c r="G371">
        <v>-66.3</v>
      </c>
    </row>
    <row r="372" spans="1:32" hidden="1">
      <c r="A372">
        <v>-5.9214000000000002</v>
      </c>
      <c r="B372">
        <v>105.9867</v>
      </c>
      <c r="C372" s="2">
        <v>45642</v>
      </c>
      <c r="D372" s="3">
        <v>0.125</v>
      </c>
      <c r="E372">
        <v>-0.40699999999999997</v>
      </c>
      <c r="F372" s="148">
        <f t="shared" si="5"/>
        <v>-40.699999999999996</v>
      </c>
      <c r="G372">
        <v>-40.699999999999996</v>
      </c>
    </row>
    <row r="373" spans="1:32" hidden="1">
      <c r="A373">
        <v>-5.9214000000000002</v>
      </c>
      <c r="B373">
        <v>105.9867</v>
      </c>
      <c r="C373" s="2">
        <v>45642</v>
      </c>
      <c r="D373" s="3">
        <v>0.16666666666666666</v>
      </c>
      <c r="E373">
        <v>-0.13600000000000001</v>
      </c>
      <c r="F373" s="148">
        <f t="shared" si="5"/>
        <v>-13.600000000000001</v>
      </c>
      <c r="G373">
        <v>-13.600000000000001</v>
      </c>
    </row>
    <row r="374" spans="1:32" hidden="1">
      <c r="A374">
        <v>-5.9214000000000002</v>
      </c>
      <c r="B374">
        <v>105.9867</v>
      </c>
      <c r="C374" s="2">
        <v>45642</v>
      </c>
      <c r="D374" s="3">
        <v>0.20833333333333334</v>
      </c>
      <c r="E374">
        <v>9.8000000000000004E-2</v>
      </c>
      <c r="F374" s="148">
        <f t="shared" si="5"/>
        <v>9.8000000000000007</v>
      </c>
      <c r="G374">
        <v>9.8000000000000007</v>
      </c>
    </row>
    <row r="375" spans="1:32" hidden="1">
      <c r="A375">
        <v>-5.9214000000000002</v>
      </c>
      <c r="B375">
        <v>105.9867</v>
      </c>
      <c r="C375" s="2">
        <v>45642</v>
      </c>
      <c r="D375" s="3">
        <v>0.25</v>
      </c>
      <c r="E375">
        <v>0.25700000000000001</v>
      </c>
      <c r="F375" s="148">
        <f t="shared" si="5"/>
        <v>25.7</v>
      </c>
      <c r="G375">
        <v>25.7</v>
      </c>
    </row>
    <row r="376" spans="1:32" hidden="1">
      <c r="A376">
        <v>-5.9214000000000002</v>
      </c>
      <c r="B376">
        <v>105.9867</v>
      </c>
      <c r="C376" s="2">
        <v>45642</v>
      </c>
      <c r="D376" s="3">
        <v>0.29166666666666669</v>
      </c>
      <c r="E376">
        <v>0.32500000000000001</v>
      </c>
      <c r="F376" s="148">
        <f t="shared" si="5"/>
        <v>32.5</v>
      </c>
      <c r="G376">
        <v>32.5</v>
      </c>
    </row>
    <row r="377" spans="1:32" hidden="1">
      <c r="A377">
        <v>-5.9214000000000002</v>
      </c>
      <c r="B377">
        <v>105.9867</v>
      </c>
      <c r="C377" s="2">
        <v>45642</v>
      </c>
      <c r="D377" s="3">
        <v>0.33333333333333331</v>
      </c>
      <c r="E377">
        <v>0.309</v>
      </c>
      <c r="F377" s="148">
        <f t="shared" si="5"/>
        <v>30.9</v>
      </c>
      <c r="G377">
        <v>30.9</v>
      </c>
    </row>
    <row r="378" spans="1:32" hidden="1">
      <c r="A378">
        <v>-5.9214000000000002</v>
      </c>
      <c r="B378">
        <v>105.9867</v>
      </c>
      <c r="C378" s="2">
        <v>45642</v>
      </c>
      <c r="D378" s="3">
        <v>0.375</v>
      </c>
      <c r="E378">
        <v>0.23799999999999999</v>
      </c>
      <c r="F378" s="148">
        <f t="shared" si="5"/>
        <v>23.799999999999997</v>
      </c>
      <c r="G378">
        <v>23.799999999999997</v>
      </c>
    </row>
    <row r="379" spans="1:32" hidden="1">
      <c r="A379">
        <v>-5.9214000000000002</v>
      </c>
      <c r="B379">
        <v>105.9867</v>
      </c>
      <c r="C379" s="2">
        <v>45642</v>
      </c>
      <c r="D379" s="3">
        <v>0.41666666666666669</v>
      </c>
      <c r="E379">
        <v>0.153</v>
      </c>
      <c r="F379" s="148">
        <f t="shared" si="5"/>
        <v>15.299999999999999</v>
      </c>
      <c r="G379">
        <v>15.299999999999999</v>
      </c>
    </row>
    <row r="380" spans="1:32" hidden="1">
      <c r="A380">
        <v>-5.9214000000000002</v>
      </c>
      <c r="B380">
        <v>105.9867</v>
      </c>
      <c r="C380" s="2">
        <v>45642</v>
      </c>
      <c r="D380" s="3">
        <v>0.45833333333333331</v>
      </c>
      <c r="E380">
        <v>9.5000000000000001E-2</v>
      </c>
      <c r="F380" s="148">
        <f t="shared" si="5"/>
        <v>9.5</v>
      </c>
      <c r="G380">
        <v>9.5</v>
      </c>
    </row>
    <row r="381" spans="1:32" hidden="1">
      <c r="A381">
        <v>-5.9214000000000002</v>
      </c>
      <c r="B381">
        <v>105.9867</v>
      </c>
      <c r="C381" s="2">
        <v>45642</v>
      </c>
      <c r="D381" s="3">
        <v>0.5</v>
      </c>
      <c r="E381">
        <v>9.2999999999999999E-2</v>
      </c>
      <c r="F381" s="148">
        <f t="shared" si="5"/>
        <v>9.3000000000000007</v>
      </c>
      <c r="G381">
        <v>9.3000000000000007</v>
      </c>
    </row>
    <row r="382" spans="1:32" hidden="1">
      <c r="A382">
        <v>-5.9214000000000002</v>
      </c>
      <c r="B382">
        <v>105.9867</v>
      </c>
      <c r="C382" s="2">
        <v>45642</v>
      </c>
      <c r="D382" s="3">
        <v>0.54166666666666663</v>
      </c>
      <c r="E382">
        <v>0.157</v>
      </c>
      <c r="F382" s="148">
        <f t="shared" si="5"/>
        <v>15.7</v>
      </c>
      <c r="G382">
        <v>15.7</v>
      </c>
    </row>
    <row r="383" spans="1:32" hidden="1">
      <c r="A383">
        <v>-5.9214000000000002</v>
      </c>
      <c r="B383">
        <v>105.9867</v>
      </c>
      <c r="C383" s="2">
        <v>45642</v>
      </c>
      <c r="D383" s="3">
        <v>0.58333333333333337</v>
      </c>
      <c r="E383">
        <v>0.27300000000000002</v>
      </c>
      <c r="F383" s="148">
        <f t="shared" si="5"/>
        <v>27.3</v>
      </c>
      <c r="G383">
        <v>27.3</v>
      </c>
    </row>
    <row r="384" spans="1:32" hidden="1">
      <c r="A384">
        <v>-5.9214000000000002</v>
      </c>
      <c r="B384">
        <v>105.9867</v>
      </c>
      <c r="C384" s="2">
        <v>45642</v>
      </c>
      <c r="D384" s="3">
        <v>0.625</v>
      </c>
      <c r="E384">
        <v>0.40899999999999997</v>
      </c>
      <c r="F384" s="148">
        <f t="shared" si="5"/>
        <v>40.9</v>
      </c>
      <c r="G384">
        <v>40.9</v>
      </c>
    </row>
    <row r="385" spans="1:32" hidden="1">
      <c r="A385">
        <v>-5.9214000000000002</v>
      </c>
      <c r="B385">
        <v>105.9867</v>
      </c>
      <c r="C385" s="2">
        <v>45642</v>
      </c>
      <c r="D385" s="3">
        <v>0.66666666666666663</v>
      </c>
      <c r="E385">
        <v>0.52200000000000002</v>
      </c>
      <c r="F385" s="148">
        <f t="shared" si="5"/>
        <v>52.2</v>
      </c>
      <c r="G385">
        <v>52.2</v>
      </c>
    </row>
    <row r="386" spans="1:32" hidden="1">
      <c r="A386">
        <v>-5.9214000000000002</v>
      </c>
      <c r="B386">
        <v>105.9867</v>
      </c>
      <c r="C386" s="2">
        <v>45642</v>
      </c>
      <c r="D386" s="3">
        <v>0.70833333333333337</v>
      </c>
      <c r="E386">
        <v>0.56999999999999995</v>
      </c>
      <c r="F386" s="148">
        <f t="shared" si="5"/>
        <v>56.999999999999993</v>
      </c>
      <c r="G386">
        <v>56.999999999999993</v>
      </c>
    </row>
    <row r="387" spans="1:32" hidden="1">
      <c r="A387">
        <v>-5.9214000000000002</v>
      </c>
      <c r="B387">
        <v>105.9867</v>
      </c>
      <c r="C387" s="2">
        <v>45642</v>
      </c>
      <c r="D387" s="3">
        <v>0.75</v>
      </c>
      <c r="E387">
        <v>0.52200000000000002</v>
      </c>
      <c r="F387" s="148">
        <f t="shared" si="5"/>
        <v>52.2</v>
      </c>
      <c r="G387">
        <v>52.2</v>
      </c>
    </row>
    <row r="388" spans="1:32" hidden="1">
      <c r="A388">
        <v>-5.9214000000000002</v>
      </c>
      <c r="B388">
        <v>105.9867</v>
      </c>
      <c r="C388" s="2">
        <v>45642</v>
      </c>
      <c r="D388" s="3">
        <v>0.79166666666666663</v>
      </c>
      <c r="E388">
        <v>0.372</v>
      </c>
      <c r="F388" s="148">
        <f t="shared" si="5"/>
        <v>37.200000000000003</v>
      </c>
      <c r="G388">
        <v>37.200000000000003</v>
      </c>
    </row>
    <row r="389" spans="1:32" hidden="1">
      <c r="A389">
        <v>-5.9214000000000002</v>
      </c>
      <c r="B389">
        <v>105.9867</v>
      </c>
      <c r="C389" s="2">
        <v>45642</v>
      </c>
      <c r="D389" s="3">
        <v>0.83333333333333337</v>
      </c>
      <c r="E389">
        <v>0.13500000000000001</v>
      </c>
      <c r="F389" s="148">
        <f t="shared" si="5"/>
        <v>13.5</v>
      </c>
      <c r="G389">
        <v>13.5</v>
      </c>
    </row>
    <row r="390" spans="1:32" hidden="1">
      <c r="A390">
        <v>-5.9214000000000002</v>
      </c>
      <c r="B390">
        <v>105.9867</v>
      </c>
      <c r="C390" s="2">
        <v>45642</v>
      </c>
      <c r="D390" s="3">
        <v>0.875</v>
      </c>
      <c r="E390">
        <v>-0.152</v>
      </c>
      <c r="F390" s="148">
        <f t="shared" si="5"/>
        <v>-15.2</v>
      </c>
      <c r="G390">
        <v>-15.2</v>
      </c>
    </row>
    <row r="391" spans="1:32" hidden="1">
      <c r="A391">
        <v>-5.9214000000000002</v>
      </c>
      <c r="B391">
        <v>105.9867</v>
      </c>
      <c r="C391" s="2">
        <v>45642</v>
      </c>
      <c r="D391" s="3">
        <v>0.91666666666666663</v>
      </c>
      <c r="E391">
        <v>-0.437</v>
      </c>
      <c r="F391" s="148">
        <f t="shared" si="5"/>
        <v>-43.7</v>
      </c>
      <c r="G391">
        <v>-43.7</v>
      </c>
    </row>
    <row r="392" spans="1:32" hidden="1">
      <c r="A392">
        <v>-5.9214000000000002</v>
      </c>
      <c r="B392">
        <v>105.9867</v>
      </c>
      <c r="C392" s="2">
        <v>45642</v>
      </c>
      <c r="D392" s="3">
        <v>0.95833333333333337</v>
      </c>
      <c r="E392">
        <v>-0.66500000000000004</v>
      </c>
      <c r="F392" s="148">
        <f t="shared" si="5"/>
        <v>-66.5</v>
      </c>
      <c r="G392">
        <v>-66.5</v>
      </c>
    </row>
    <row r="393" spans="1:32" hidden="1">
      <c r="A393">
        <v>-5.9214000000000002</v>
      </c>
      <c r="B393">
        <v>105.9867</v>
      </c>
      <c r="C393" s="2">
        <v>45643</v>
      </c>
      <c r="D393" s="3">
        <v>0</v>
      </c>
      <c r="E393">
        <v>-0.79500000000000004</v>
      </c>
      <c r="F393" s="1">
        <f t="shared" si="5"/>
        <v>-79.5</v>
      </c>
      <c r="G393">
        <v>-79.5</v>
      </c>
      <c r="I393">
        <v>20.399999999999999</v>
      </c>
      <c r="J393">
        <v>32</v>
      </c>
      <c r="K393">
        <v>36.9</v>
      </c>
      <c r="L393">
        <v>34.599999999999994</v>
      </c>
      <c r="M393">
        <v>26.5</v>
      </c>
      <c r="N393">
        <v>15</v>
      </c>
      <c r="O393">
        <v>3.3000000000000003</v>
      </c>
      <c r="P393">
        <v>-5.6000000000000005</v>
      </c>
      <c r="Q393">
        <v>-9.7000000000000011</v>
      </c>
      <c r="R393">
        <v>-8.3000000000000007</v>
      </c>
      <c r="S393">
        <v>-2.5</v>
      </c>
      <c r="T393">
        <v>5.5</v>
      </c>
      <c r="U393">
        <v>12.7</v>
      </c>
      <c r="V393">
        <v>16.5</v>
      </c>
      <c r="W393">
        <v>14.899999999999999</v>
      </c>
      <c r="X393">
        <v>7.7</v>
      </c>
      <c r="Y393">
        <v>-4.1000000000000005</v>
      </c>
      <c r="Z393">
        <v>-18</v>
      </c>
      <c r="AA393">
        <v>-30.7</v>
      </c>
      <c r="AB393">
        <v>-39</v>
      </c>
      <c r="AC393">
        <v>-40.799999999999997</v>
      </c>
      <c r="AD393">
        <v>-35.199999999999996</v>
      </c>
      <c r="AE393">
        <v>-23</v>
      </c>
      <c r="AF393">
        <v>-6.8000000000000007</v>
      </c>
    </row>
    <row r="394" spans="1:32" hidden="1">
      <c r="A394">
        <v>-5.9214000000000002</v>
      </c>
      <c r="B394">
        <v>105.9867</v>
      </c>
      <c r="C394" s="2">
        <v>45643</v>
      </c>
      <c r="D394" s="3">
        <v>4.1666666666666664E-2</v>
      </c>
      <c r="E394">
        <v>-0.80200000000000005</v>
      </c>
      <c r="F394" s="148">
        <f t="shared" ref="F394:F457" si="6">E394*100</f>
        <v>-80.2</v>
      </c>
      <c r="G394">
        <v>-80.2</v>
      </c>
      <c r="I394">
        <v>-79.5</v>
      </c>
      <c r="J394">
        <v>-80.2</v>
      </c>
      <c r="K394">
        <v>-69.099999999999994</v>
      </c>
      <c r="L394">
        <v>-48.8</v>
      </c>
      <c r="M394">
        <v>-23.799999999999997</v>
      </c>
      <c r="N394">
        <v>0.8</v>
      </c>
      <c r="O394">
        <v>20.3</v>
      </c>
      <c r="P394">
        <v>31.8</v>
      </c>
      <c r="Q394">
        <v>34.4</v>
      </c>
      <c r="R394">
        <v>29.599999999999998</v>
      </c>
      <c r="S394">
        <v>20.5</v>
      </c>
      <c r="T394">
        <v>11.200000000000001</v>
      </c>
      <c r="U394">
        <v>5.2</v>
      </c>
      <c r="V394">
        <v>5</v>
      </c>
      <c r="W394">
        <v>10.9</v>
      </c>
      <c r="X394">
        <v>21.3</v>
      </c>
      <c r="Y394">
        <v>32.9</v>
      </c>
      <c r="Z394">
        <v>41.8</v>
      </c>
      <c r="AA394">
        <v>44.3</v>
      </c>
      <c r="AB394">
        <v>38.200000000000003</v>
      </c>
      <c r="AC394">
        <v>23.3</v>
      </c>
      <c r="AD394">
        <v>1.7000000000000002</v>
      </c>
      <c r="AE394">
        <v>-22.8</v>
      </c>
      <c r="AF394">
        <v>-45.6</v>
      </c>
    </row>
    <row r="395" spans="1:32" hidden="1">
      <c r="A395">
        <v>-5.9214000000000002</v>
      </c>
      <c r="B395">
        <v>105.9867</v>
      </c>
      <c r="C395" s="2">
        <v>45643</v>
      </c>
      <c r="D395" s="3">
        <v>8.3333333333333329E-2</v>
      </c>
      <c r="E395">
        <v>-0.69099999999999995</v>
      </c>
      <c r="F395" s="148">
        <f t="shared" si="6"/>
        <v>-69.099999999999994</v>
      </c>
      <c r="G395">
        <v>-69.099999999999994</v>
      </c>
    </row>
    <row r="396" spans="1:32" hidden="1">
      <c r="A396">
        <v>-5.9214000000000002</v>
      </c>
      <c r="B396">
        <v>105.9867</v>
      </c>
      <c r="C396" s="2">
        <v>45643</v>
      </c>
      <c r="D396" s="3">
        <v>0.125</v>
      </c>
      <c r="E396">
        <v>-0.48799999999999999</v>
      </c>
      <c r="F396" s="148">
        <f t="shared" si="6"/>
        <v>-48.8</v>
      </c>
      <c r="G396">
        <v>-48.8</v>
      </c>
    </row>
    <row r="397" spans="1:32" hidden="1">
      <c r="A397">
        <v>-5.9214000000000002</v>
      </c>
      <c r="B397">
        <v>105.9867</v>
      </c>
      <c r="C397" s="2">
        <v>45643</v>
      </c>
      <c r="D397" s="3">
        <v>0.16666666666666666</v>
      </c>
      <c r="E397">
        <v>-0.23799999999999999</v>
      </c>
      <c r="F397" s="148">
        <f t="shared" si="6"/>
        <v>-23.799999999999997</v>
      </c>
      <c r="G397">
        <v>-23.799999999999997</v>
      </c>
    </row>
    <row r="398" spans="1:32" hidden="1">
      <c r="A398">
        <v>-5.9214000000000002</v>
      </c>
      <c r="B398">
        <v>105.9867</v>
      </c>
      <c r="C398" s="2">
        <v>45643</v>
      </c>
      <c r="D398" s="3">
        <v>0.20833333333333334</v>
      </c>
      <c r="E398">
        <v>8.0000000000000002E-3</v>
      </c>
      <c r="F398" s="148">
        <f t="shared" si="6"/>
        <v>0.8</v>
      </c>
      <c r="G398">
        <v>0.8</v>
      </c>
    </row>
    <row r="399" spans="1:32" hidden="1">
      <c r="A399">
        <v>-5.9214000000000002</v>
      </c>
      <c r="B399">
        <v>105.9867</v>
      </c>
      <c r="C399" s="2">
        <v>45643</v>
      </c>
      <c r="D399" s="3">
        <v>0.25</v>
      </c>
      <c r="E399">
        <v>0.20300000000000001</v>
      </c>
      <c r="F399" s="148">
        <f t="shared" si="6"/>
        <v>20.3</v>
      </c>
      <c r="G399">
        <v>20.3</v>
      </c>
    </row>
    <row r="400" spans="1:32" hidden="1">
      <c r="A400">
        <v>-5.9214000000000002</v>
      </c>
      <c r="B400">
        <v>105.9867</v>
      </c>
      <c r="C400" s="2">
        <v>45643</v>
      </c>
      <c r="D400" s="3">
        <v>0.29166666666666669</v>
      </c>
      <c r="E400">
        <v>0.318</v>
      </c>
      <c r="F400" s="148">
        <f t="shared" si="6"/>
        <v>31.8</v>
      </c>
      <c r="G400">
        <v>31.8</v>
      </c>
    </row>
    <row r="401" spans="1:7" hidden="1">
      <c r="A401">
        <v>-5.9214000000000002</v>
      </c>
      <c r="B401">
        <v>105.9867</v>
      </c>
      <c r="C401" s="2">
        <v>45643</v>
      </c>
      <c r="D401" s="3">
        <v>0.33333333333333331</v>
      </c>
      <c r="E401">
        <v>0.34399999999999997</v>
      </c>
      <c r="F401" s="148">
        <f t="shared" si="6"/>
        <v>34.4</v>
      </c>
      <c r="G401">
        <v>34.4</v>
      </c>
    </row>
    <row r="402" spans="1:7" hidden="1">
      <c r="A402">
        <v>-5.9214000000000002</v>
      </c>
      <c r="B402">
        <v>105.9867</v>
      </c>
      <c r="C402" s="2">
        <v>45643</v>
      </c>
      <c r="D402" s="3">
        <v>0.375</v>
      </c>
      <c r="E402">
        <v>0.29599999999999999</v>
      </c>
      <c r="F402" s="148">
        <f t="shared" si="6"/>
        <v>29.599999999999998</v>
      </c>
      <c r="G402">
        <v>29.599999999999998</v>
      </c>
    </row>
    <row r="403" spans="1:7" hidden="1">
      <c r="A403">
        <v>-5.9214000000000002</v>
      </c>
      <c r="B403">
        <v>105.9867</v>
      </c>
      <c r="C403" s="2">
        <v>45643</v>
      </c>
      <c r="D403" s="3">
        <v>0.41666666666666669</v>
      </c>
      <c r="E403">
        <v>0.20499999999999999</v>
      </c>
      <c r="F403" s="148">
        <f t="shared" si="6"/>
        <v>20.5</v>
      </c>
      <c r="G403">
        <v>20.5</v>
      </c>
    </row>
    <row r="404" spans="1:7" hidden="1">
      <c r="A404">
        <v>-5.9214000000000002</v>
      </c>
      <c r="B404">
        <v>105.9867</v>
      </c>
      <c r="C404" s="2">
        <v>45643</v>
      </c>
      <c r="D404" s="3">
        <v>0.45833333333333331</v>
      </c>
      <c r="E404">
        <v>0.112</v>
      </c>
      <c r="F404" s="148">
        <f t="shared" si="6"/>
        <v>11.200000000000001</v>
      </c>
      <c r="G404">
        <v>11.200000000000001</v>
      </c>
    </row>
    <row r="405" spans="1:7" hidden="1">
      <c r="A405">
        <v>-5.9214000000000002</v>
      </c>
      <c r="B405">
        <v>105.9867</v>
      </c>
      <c r="C405" s="2">
        <v>45643</v>
      </c>
      <c r="D405" s="3">
        <v>0.5</v>
      </c>
      <c r="E405">
        <v>5.1999999999999998E-2</v>
      </c>
      <c r="F405" s="148">
        <f t="shared" si="6"/>
        <v>5.2</v>
      </c>
      <c r="G405">
        <v>5.2</v>
      </c>
    </row>
    <row r="406" spans="1:7" hidden="1">
      <c r="A406">
        <v>-5.9214000000000002</v>
      </c>
      <c r="B406">
        <v>105.9867</v>
      </c>
      <c r="C406" s="2">
        <v>45643</v>
      </c>
      <c r="D406" s="3">
        <v>0.54166666666666663</v>
      </c>
      <c r="E406">
        <v>0.05</v>
      </c>
      <c r="F406" s="148">
        <f t="shared" si="6"/>
        <v>5</v>
      </c>
      <c r="G406">
        <v>5</v>
      </c>
    </row>
    <row r="407" spans="1:7" hidden="1">
      <c r="A407">
        <v>-5.9214000000000002</v>
      </c>
      <c r="B407">
        <v>105.9867</v>
      </c>
      <c r="C407" s="2">
        <v>45643</v>
      </c>
      <c r="D407" s="3">
        <v>0.58333333333333337</v>
      </c>
      <c r="E407">
        <v>0.109</v>
      </c>
      <c r="F407" s="148">
        <f t="shared" si="6"/>
        <v>10.9</v>
      </c>
      <c r="G407">
        <v>10.9</v>
      </c>
    </row>
    <row r="408" spans="1:7" hidden="1">
      <c r="A408">
        <v>-5.9214000000000002</v>
      </c>
      <c r="B408">
        <v>105.9867</v>
      </c>
      <c r="C408" s="2">
        <v>45643</v>
      </c>
      <c r="D408" s="3">
        <v>0.625</v>
      </c>
      <c r="E408">
        <v>0.21299999999999999</v>
      </c>
      <c r="F408" s="148">
        <f t="shared" si="6"/>
        <v>21.3</v>
      </c>
      <c r="G408">
        <v>21.3</v>
      </c>
    </row>
    <row r="409" spans="1:7" hidden="1">
      <c r="A409">
        <v>-5.9214000000000002</v>
      </c>
      <c r="B409">
        <v>105.9867</v>
      </c>
      <c r="C409" s="2">
        <v>45643</v>
      </c>
      <c r="D409" s="3">
        <v>0.66666666666666663</v>
      </c>
      <c r="E409">
        <v>0.32900000000000001</v>
      </c>
      <c r="F409" s="148">
        <f t="shared" si="6"/>
        <v>32.9</v>
      </c>
      <c r="G409">
        <v>32.9</v>
      </c>
    </row>
    <row r="410" spans="1:7" hidden="1">
      <c r="A410">
        <v>-5.9214000000000002</v>
      </c>
      <c r="B410">
        <v>105.9867</v>
      </c>
      <c r="C410" s="2">
        <v>45643</v>
      </c>
      <c r="D410" s="3">
        <v>0.70833333333333337</v>
      </c>
      <c r="E410">
        <v>0.41799999999999998</v>
      </c>
      <c r="F410" s="148">
        <f t="shared" si="6"/>
        <v>41.8</v>
      </c>
      <c r="G410">
        <v>41.8</v>
      </c>
    </row>
    <row r="411" spans="1:7" hidden="1">
      <c r="A411">
        <v>-5.9214000000000002</v>
      </c>
      <c r="B411">
        <v>105.9867</v>
      </c>
      <c r="C411" s="2">
        <v>45643</v>
      </c>
      <c r="D411" s="3">
        <v>0.75</v>
      </c>
      <c r="E411">
        <v>0.443</v>
      </c>
      <c r="F411" s="148">
        <f t="shared" si="6"/>
        <v>44.3</v>
      </c>
      <c r="G411">
        <v>44.3</v>
      </c>
    </row>
    <row r="412" spans="1:7" hidden="1">
      <c r="A412">
        <v>-5.9214000000000002</v>
      </c>
      <c r="B412">
        <v>105.9867</v>
      </c>
      <c r="C412" s="2">
        <v>45643</v>
      </c>
      <c r="D412" s="3">
        <v>0.79166666666666663</v>
      </c>
      <c r="E412">
        <v>0.38200000000000001</v>
      </c>
      <c r="F412" s="148">
        <f t="shared" si="6"/>
        <v>38.200000000000003</v>
      </c>
      <c r="G412">
        <v>38.200000000000003</v>
      </c>
    </row>
    <row r="413" spans="1:7" hidden="1">
      <c r="A413">
        <v>-5.9214000000000002</v>
      </c>
      <c r="B413">
        <v>105.9867</v>
      </c>
      <c r="C413" s="2">
        <v>45643</v>
      </c>
      <c r="D413" s="3">
        <v>0.83333333333333337</v>
      </c>
      <c r="E413">
        <v>0.23300000000000001</v>
      </c>
      <c r="F413" s="148">
        <f t="shared" si="6"/>
        <v>23.3</v>
      </c>
      <c r="G413">
        <v>23.3</v>
      </c>
    </row>
    <row r="414" spans="1:7" hidden="1">
      <c r="A414">
        <v>-5.9214000000000002</v>
      </c>
      <c r="B414">
        <v>105.9867</v>
      </c>
      <c r="C414" s="2">
        <v>45643</v>
      </c>
      <c r="D414" s="3">
        <v>0.875</v>
      </c>
      <c r="E414">
        <v>1.7000000000000001E-2</v>
      </c>
      <c r="F414" s="148">
        <f t="shared" si="6"/>
        <v>1.7000000000000002</v>
      </c>
      <c r="G414">
        <v>1.7000000000000002</v>
      </c>
    </row>
    <row r="415" spans="1:7" hidden="1">
      <c r="A415">
        <v>-5.9214000000000002</v>
      </c>
      <c r="B415">
        <v>105.9867</v>
      </c>
      <c r="C415" s="2">
        <v>45643</v>
      </c>
      <c r="D415" s="3">
        <v>0.91666666666666663</v>
      </c>
      <c r="E415">
        <v>-0.22800000000000001</v>
      </c>
      <c r="F415" s="148">
        <f t="shared" si="6"/>
        <v>-22.8</v>
      </c>
      <c r="G415">
        <v>-22.8</v>
      </c>
    </row>
    <row r="416" spans="1:7" hidden="1">
      <c r="A416">
        <v>-5.9214000000000002</v>
      </c>
      <c r="B416">
        <v>105.9867</v>
      </c>
      <c r="C416" s="2">
        <v>45643</v>
      </c>
      <c r="D416" s="3">
        <v>0.95833333333333337</v>
      </c>
      <c r="E416">
        <v>-0.45600000000000002</v>
      </c>
      <c r="F416" s="148">
        <f t="shared" si="6"/>
        <v>-45.6</v>
      </c>
      <c r="G416">
        <v>-45.6</v>
      </c>
    </row>
    <row r="417" spans="1:32" hidden="1">
      <c r="A417">
        <v>-5.9214000000000002</v>
      </c>
      <c r="B417">
        <v>105.9867</v>
      </c>
      <c r="C417" s="2">
        <v>45644</v>
      </c>
      <c r="D417" s="3">
        <v>0</v>
      </c>
      <c r="E417">
        <v>-0.621</v>
      </c>
      <c r="F417" s="1">
        <f t="shared" si="6"/>
        <v>-62.1</v>
      </c>
      <c r="G417">
        <v>-62.1</v>
      </c>
      <c r="I417">
        <v>10.299999999999999</v>
      </c>
      <c r="J417">
        <v>24.7</v>
      </c>
      <c r="K417">
        <v>33.700000000000003</v>
      </c>
      <c r="L417">
        <v>35.699999999999996</v>
      </c>
      <c r="M417">
        <v>31.1</v>
      </c>
      <c r="N417">
        <v>21.5</v>
      </c>
      <c r="O417">
        <v>9.6</v>
      </c>
      <c r="P417">
        <v>-1.3</v>
      </c>
      <c r="Q417">
        <v>-8.6</v>
      </c>
      <c r="R417">
        <v>-10.8</v>
      </c>
      <c r="S417">
        <v>-7.9</v>
      </c>
      <c r="T417">
        <v>-1.2</v>
      </c>
      <c r="U417">
        <v>6.7</v>
      </c>
      <c r="V417">
        <v>13</v>
      </c>
      <c r="W417">
        <v>15.299999999999999</v>
      </c>
      <c r="X417">
        <v>12.3</v>
      </c>
      <c r="Y417">
        <v>4.1000000000000005</v>
      </c>
      <c r="Z417">
        <v>-7.8</v>
      </c>
      <c r="AA417">
        <v>-20.5</v>
      </c>
      <c r="AB417">
        <v>-31.1</v>
      </c>
      <c r="AC417">
        <v>-36.799999999999997</v>
      </c>
      <c r="AD417">
        <v>-35.9</v>
      </c>
      <c r="AE417">
        <v>-28.199999999999996</v>
      </c>
      <c r="AF417">
        <v>-15.2</v>
      </c>
    </row>
    <row r="418" spans="1:32" hidden="1">
      <c r="A418">
        <v>-5.9214000000000002</v>
      </c>
      <c r="B418">
        <v>105.9867</v>
      </c>
      <c r="C418" s="2">
        <v>45644</v>
      </c>
      <c r="D418" s="3">
        <v>4.1666666666666664E-2</v>
      </c>
      <c r="E418">
        <v>-0.68899999999999995</v>
      </c>
      <c r="F418" s="148">
        <f t="shared" si="6"/>
        <v>-68.899999999999991</v>
      </c>
      <c r="G418">
        <v>-68.899999999999991</v>
      </c>
      <c r="I418">
        <v>-62.1</v>
      </c>
      <c r="J418">
        <v>-68.899999999999991</v>
      </c>
      <c r="K418">
        <v>-64.7</v>
      </c>
      <c r="L418">
        <v>-50.7</v>
      </c>
      <c r="M418">
        <v>-29.799999999999997</v>
      </c>
      <c r="N418">
        <v>-6.5</v>
      </c>
      <c r="O418">
        <v>14.6</v>
      </c>
      <c r="P418">
        <v>29.599999999999998</v>
      </c>
      <c r="Q418">
        <v>36.4</v>
      </c>
      <c r="R418">
        <v>34.9</v>
      </c>
      <c r="S418">
        <v>27.1</v>
      </c>
      <c r="T418">
        <v>16.2</v>
      </c>
      <c r="U418">
        <v>6</v>
      </c>
      <c r="V418">
        <v>-0.3</v>
      </c>
      <c r="W418">
        <v>-1</v>
      </c>
      <c r="X418">
        <v>4</v>
      </c>
      <c r="Y418">
        <v>12.8</v>
      </c>
      <c r="Z418">
        <v>22.3</v>
      </c>
      <c r="AA418">
        <v>29.099999999999998</v>
      </c>
      <c r="AB418">
        <v>30.2</v>
      </c>
      <c r="AC418">
        <v>23.9</v>
      </c>
      <c r="AD418">
        <v>10.7</v>
      </c>
      <c r="AE418">
        <v>-7.3</v>
      </c>
      <c r="AF418">
        <v>-26.6</v>
      </c>
    </row>
    <row r="419" spans="1:32" hidden="1">
      <c r="A419">
        <v>-5.9214000000000002</v>
      </c>
      <c r="B419">
        <v>105.9867</v>
      </c>
      <c r="C419" s="2">
        <v>45644</v>
      </c>
      <c r="D419" s="3">
        <v>8.3333333333333329E-2</v>
      </c>
      <c r="E419">
        <v>-0.64700000000000002</v>
      </c>
      <c r="F419" s="148">
        <f t="shared" si="6"/>
        <v>-64.7</v>
      </c>
      <c r="G419">
        <v>-64.7</v>
      </c>
    </row>
    <row r="420" spans="1:32" hidden="1">
      <c r="A420">
        <v>-5.9214000000000002</v>
      </c>
      <c r="B420">
        <v>105.9867</v>
      </c>
      <c r="C420" s="2">
        <v>45644</v>
      </c>
      <c r="D420" s="3">
        <v>0.125</v>
      </c>
      <c r="E420">
        <v>-0.50700000000000001</v>
      </c>
      <c r="F420" s="148">
        <f t="shared" si="6"/>
        <v>-50.7</v>
      </c>
      <c r="G420">
        <v>-50.7</v>
      </c>
    </row>
    <row r="421" spans="1:32" hidden="1">
      <c r="A421">
        <v>-5.9214000000000002</v>
      </c>
      <c r="B421">
        <v>105.9867</v>
      </c>
      <c r="C421" s="2">
        <v>45644</v>
      </c>
      <c r="D421" s="3">
        <v>0.16666666666666666</v>
      </c>
      <c r="E421">
        <v>-0.29799999999999999</v>
      </c>
      <c r="F421" s="148">
        <f t="shared" si="6"/>
        <v>-29.799999999999997</v>
      </c>
      <c r="G421">
        <v>-29.799999999999997</v>
      </c>
    </row>
    <row r="422" spans="1:32" hidden="1">
      <c r="A422">
        <v>-5.9214000000000002</v>
      </c>
      <c r="B422">
        <v>105.9867</v>
      </c>
      <c r="C422" s="2">
        <v>45644</v>
      </c>
      <c r="D422" s="3">
        <v>0.20833333333333334</v>
      </c>
      <c r="E422">
        <v>-6.5000000000000002E-2</v>
      </c>
      <c r="F422" s="148">
        <f t="shared" si="6"/>
        <v>-6.5</v>
      </c>
      <c r="G422">
        <v>-6.5</v>
      </c>
    </row>
    <row r="423" spans="1:32" hidden="1">
      <c r="A423">
        <v>-5.9214000000000002</v>
      </c>
      <c r="B423">
        <v>105.9867</v>
      </c>
      <c r="C423" s="2">
        <v>45644</v>
      </c>
      <c r="D423" s="3">
        <v>0.25</v>
      </c>
      <c r="E423">
        <v>0.14599999999999999</v>
      </c>
      <c r="F423" s="148">
        <f t="shared" si="6"/>
        <v>14.6</v>
      </c>
      <c r="G423">
        <v>14.6</v>
      </c>
    </row>
    <row r="424" spans="1:32" hidden="1">
      <c r="A424">
        <v>-5.9214000000000002</v>
      </c>
      <c r="B424">
        <v>105.9867</v>
      </c>
      <c r="C424" s="2">
        <v>45644</v>
      </c>
      <c r="D424" s="3">
        <v>0.29166666666666669</v>
      </c>
      <c r="E424">
        <v>0.29599999999999999</v>
      </c>
      <c r="F424" s="148">
        <f t="shared" si="6"/>
        <v>29.599999999999998</v>
      </c>
      <c r="G424">
        <v>29.599999999999998</v>
      </c>
    </row>
    <row r="425" spans="1:32" hidden="1">
      <c r="A425">
        <v>-5.9214000000000002</v>
      </c>
      <c r="B425">
        <v>105.9867</v>
      </c>
      <c r="C425" s="2">
        <v>45644</v>
      </c>
      <c r="D425" s="3">
        <v>0.33333333333333331</v>
      </c>
      <c r="E425">
        <v>0.36399999999999999</v>
      </c>
      <c r="F425" s="148">
        <f t="shared" si="6"/>
        <v>36.4</v>
      </c>
      <c r="G425">
        <v>36.4</v>
      </c>
    </row>
    <row r="426" spans="1:32" hidden="1">
      <c r="A426">
        <v>-5.9214000000000002</v>
      </c>
      <c r="B426">
        <v>105.9867</v>
      </c>
      <c r="C426" s="2">
        <v>45644</v>
      </c>
      <c r="D426" s="3">
        <v>0.375</v>
      </c>
      <c r="E426">
        <v>0.34899999999999998</v>
      </c>
      <c r="F426" s="148">
        <f t="shared" si="6"/>
        <v>34.9</v>
      </c>
      <c r="G426">
        <v>34.9</v>
      </c>
    </row>
    <row r="427" spans="1:32" hidden="1">
      <c r="A427">
        <v>-5.9214000000000002</v>
      </c>
      <c r="B427">
        <v>105.9867</v>
      </c>
      <c r="C427" s="2">
        <v>45644</v>
      </c>
      <c r="D427" s="3">
        <v>0.41666666666666669</v>
      </c>
      <c r="E427">
        <v>0.27100000000000002</v>
      </c>
      <c r="F427" s="148">
        <f t="shared" si="6"/>
        <v>27.1</v>
      </c>
      <c r="G427">
        <v>27.1</v>
      </c>
    </row>
    <row r="428" spans="1:32" hidden="1">
      <c r="A428">
        <v>-5.9214000000000002</v>
      </c>
      <c r="B428">
        <v>105.9867</v>
      </c>
      <c r="C428" s="2">
        <v>45644</v>
      </c>
      <c r="D428" s="3">
        <v>0.45833333333333331</v>
      </c>
      <c r="E428">
        <v>0.16200000000000001</v>
      </c>
      <c r="F428" s="148">
        <f t="shared" si="6"/>
        <v>16.2</v>
      </c>
      <c r="G428">
        <v>16.2</v>
      </c>
    </row>
    <row r="429" spans="1:32" hidden="1">
      <c r="A429">
        <v>-5.9214000000000002</v>
      </c>
      <c r="B429">
        <v>105.9867</v>
      </c>
      <c r="C429" s="2">
        <v>45644</v>
      </c>
      <c r="D429" s="3">
        <v>0.5</v>
      </c>
      <c r="E429">
        <v>0.06</v>
      </c>
      <c r="F429" s="148">
        <f t="shared" si="6"/>
        <v>6</v>
      </c>
      <c r="G429">
        <v>6</v>
      </c>
    </row>
    <row r="430" spans="1:32" hidden="1">
      <c r="A430">
        <v>-5.9214000000000002</v>
      </c>
      <c r="B430">
        <v>105.9867</v>
      </c>
      <c r="C430" s="2">
        <v>45644</v>
      </c>
      <c r="D430" s="3">
        <v>0.54166666666666663</v>
      </c>
      <c r="E430">
        <v>-3.0000000000000001E-3</v>
      </c>
      <c r="F430" s="148">
        <f t="shared" si="6"/>
        <v>-0.3</v>
      </c>
      <c r="G430">
        <v>-0.3</v>
      </c>
    </row>
    <row r="431" spans="1:32" hidden="1">
      <c r="A431">
        <v>-5.9214000000000002</v>
      </c>
      <c r="B431">
        <v>105.9867</v>
      </c>
      <c r="C431" s="2">
        <v>45644</v>
      </c>
      <c r="D431" s="3">
        <v>0.58333333333333337</v>
      </c>
      <c r="E431">
        <v>-0.01</v>
      </c>
      <c r="F431" s="148">
        <f t="shared" si="6"/>
        <v>-1</v>
      </c>
      <c r="G431">
        <v>-1</v>
      </c>
    </row>
    <row r="432" spans="1:32" hidden="1">
      <c r="A432">
        <v>-5.9214000000000002</v>
      </c>
      <c r="B432">
        <v>105.9867</v>
      </c>
      <c r="C432" s="2">
        <v>45644</v>
      </c>
      <c r="D432" s="3">
        <v>0.625</v>
      </c>
      <c r="E432">
        <v>0.04</v>
      </c>
      <c r="F432" s="148">
        <f t="shared" si="6"/>
        <v>4</v>
      </c>
      <c r="G432">
        <v>4</v>
      </c>
    </row>
    <row r="433" spans="1:32" hidden="1">
      <c r="A433">
        <v>-5.9214000000000002</v>
      </c>
      <c r="B433">
        <v>105.9867</v>
      </c>
      <c r="C433" s="2">
        <v>45644</v>
      </c>
      <c r="D433" s="3">
        <v>0.66666666666666663</v>
      </c>
      <c r="E433">
        <v>0.128</v>
      </c>
      <c r="F433" s="148">
        <f t="shared" si="6"/>
        <v>12.8</v>
      </c>
      <c r="G433">
        <v>12.8</v>
      </c>
    </row>
    <row r="434" spans="1:32" hidden="1">
      <c r="A434">
        <v>-5.9214000000000002</v>
      </c>
      <c r="B434">
        <v>105.9867</v>
      </c>
      <c r="C434" s="2">
        <v>45644</v>
      </c>
      <c r="D434" s="3">
        <v>0.70833333333333337</v>
      </c>
      <c r="E434">
        <v>0.223</v>
      </c>
      <c r="F434" s="148">
        <f t="shared" si="6"/>
        <v>22.3</v>
      </c>
      <c r="G434">
        <v>22.3</v>
      </c>
    </row>
    <row r="435" spans="1:32" hidden="1">
      <c r="A435">
        <v>-5.9214000000000002</v>
      </c>
      <c r="B435">
        <v>105.9867</v>
      </c>
      <c r="C435" s="2">
        <v>45644</v>
      </c>
      <c r="D435" s="3">
        <v>0.75</v>
      </c>
      <c r="E435">
        <v>0.29099999999999998</v>
      </c>
      <c r="F435" s="148">
        <f t="shared" si="6"/>
        <v>29.099999999999998</v>
      </c>
      <c r="G435">
        <v>29.099999999999998</v>
      </c>
    </row>
    <row r="436" spans="1:32" hidden="1">
      <c r="A436">
        <v>-5.9214000000000002</v>
      </c>
      <c r="B436">
        <v>105.9867</v>
      </c>
      <c r="C436" s="2">
        <v>45644</v>
      </c>
      <c r="D436" s="3">
        <v>0.79166666666666663</v>
      </c>
      <c r="E436">
        <v>0.30199999999999999</v>
      </c>
      <c r="F436" s="148">
        <f t="shared" si="6"/>
        <v>30.2</v>
      </c>
      <c r="G436">
        <v>30.2</v>
      </c>
    </row>
    <row r="437" spans="1:32" hidden="1">
      <c r="A437">
        <v>-5.9214000000000002</v>
      </c>
      <c r="B437">
        <v>105.9867</v>
      </c>
      <c r="C437" s="2">
        <v>45644</v>
      </c>
      <c r="D437" s="3">
        <v>0.83333333333333337</v>
      </c>
      <c r="E437">
        <v>0.23899999999999999</v>
      </c>
      <c r="F437" s="148">
        <f t="shared" si="6"/>
        <v>23.9</v>
      </c>
      <c r="G437">
        <v>23.9</v>
      </c>
    </row>
    <row r="438" spans="1:32" hidden="1">
      <c r="A438">
        <v>-5.9214000000000002</v>
      </c>
      <c r="B438">
        <v>105.9867</v>
      </c>
      <c r="C438" s="2">
        <v>45644</v>
      </c>
      <c r="D438" s="3">
        <v>0.875</v>
      </c>
      <c r="E438">
        <v>0.107</v>
      </c>
      <c r="F438" s="148">
        <f t="shared" si="6"/>
        <v>10.7</v>
      </c>
      <c r="G438">
        <v>10.7</v>
      </c>
    </row>
    <row r="439" spans="1:32" hidden="1">
      <c r="A439">
        <v>-5.9214000000000002</v>
      </c>
      <c r="B439">
        <v>105.9867</v>
      </c>
      <c r="C439" s="2">
        <v>45644</v>
      </c>
      <c r="D439" s="3">
        <v>0.91666666666666663</v>
      </c>
      <c r="E439">
        <v>-7.2999999999999995E-2</v>
      </c>
      <c r="F439" s="148">
        <f t="shared" si="6"/>
        <v>-7.3</v>
      </c>
      <c r="G439">
        <v>-7.3</v>
      </c>
    </row>
    <row r="440" spans="1:32" hidden="1">
      <c r="A440">
        <v>-5.9214000000000002</v>
      </c>
      <c r="B440">
        <v>105.9867</v>
      </c>
      <c r="C440" s="2">
        <v>45644</v>
      </c>
      <c r="D440" s="3">
        <v>0.95833333333333337</v>
      </c>
      <c r="E440">
        <v>-0.26600000000000001</v>
      </c>
      <c r="F440" s="148">
        <f t="shared" si="6"/>
        <v>-26.6</v>
      </c>
      <c r="G440">
        <v>-26.6</v>
      </c>
    </row>
    <row r="441" spans="1:32" hidden="1">
      <c r="A441">
        <v>-5.9214000000000002</v>
      </c>
      <c r="B441">
        <v>105.9867</v>
      </c>
      <c r="C441" s="2">
        <v>45645</v>
      </c>
      <c r="D441" s="3">
        <v>0</v>
      </c>
      <c r="E441">
        <v>-0.432</v>
      </c>
      <c r="F441" s="1">
        <f t="shared" si="6"/>
        <v>-43.2</v>
      </c>
      <c r="G441">
        <v>-43.2</v>
      </c>
      <c r="I441">
        <v>0.6</v>
      </c>
      <c r="J441">
        <v>15.8</v>
      </c>
      <c r="K441">
        <v>27.500000000000004</v>
      </c>
      <c r="L441">
        <v>33.300000000000004</v>
      </c>
      <c r="M441">
        <v>32.5</v>
      </c>
      <c r="N441">
        <v>25.900000000000002</v>
      </c>
      <c r="O441">
        <v>15.5</v>
      </c>
      <c r="P441">
        <v>4.1000000000000005</v>
      </c>
      <c r="Q441">
        <v>-5.3</v>
      </c>
      <c r="R441">
        <v>-10.7</v>
      </c>
      <c r="S441">
        <v>-11.1</v>
      </c>
      <c r="T441">
        <v>-7.0000000000000009</v>
      </c>
      <c r="U441">
        <v>-0.2</v>
      </c>
      <c r="V441">
        <v>7.0000000000000009</v>
      </c>
      <c r="W441">
        <v>11.899999999999999</v>
      </c>
      <c r="X441">
        <v>12.7</v>
      </c>
      <c r="Y441">
        <v>8.5</v>
      </c>
      <c r="Z441">
        <v>0</v>
      </c>
      <c r="AA441">
        <v>-10.9</v>
      </c>
      <c r="AB441">
        <v>-21.6</v>
      </c>
      <c r="AC441">
        <v>-29.299999999999997</v>
      </c>
      <c r="AD441">
        <v>-32</v>
      </c>
      <c r="AE441">
        <v>-28.599999999999998</v>
      </c>
      <c r="AF441">
        <v>-19.600000000000001</v>
      </c>
    </row>
    <row r="442" spans="1:32" hidden="1">
      <c r="A442">
        <v>-5.9214000000000002</v>
      </c>
      <c r="B442">
        <v>105.9867</v>
      </c>
      <c r="C442" s="2">
        <v>45645</v>
      </c>
      <c r="D442" s="3">
        <v>4.1666666666666664E-2</v>
      </c>
      <c r="E442">
        <v>-0.53300000000000003</v>
      </c>
      <c r="F442" s="148">
        <f t="shared" si="6"/>
        <v>-53.300000000000004</v>
      </c>
      <c r="G442">
        <v>-53.300000000000004</v>
      </c>
      <c r="I442">
        <v>-43.2</v>
      </c>
      <c r="J442">
        <v>-53.300000000000004</v>
      </c>
      <c r="K442">
        <v>-54.6</v>
      </c>
      <c r="L442">
        <v>-46.7</v>
      </c>
      <c r="M442">
        <v>-31</v>
      </c>
      <c r="N442">
        <v>-11</v>
      </c>
      <c r="O442">
        <v>9.5</v>
      </c>
      <c r="P442">
        <v>26.400000000000002</v>
      </c>
      <c r="Q442">
        <v>36.6</v>
      </c>
      <c r="R442">
        <v>38.9</v>
      </c>
      <c r="S442">
        <v>33.6</v>
      </c>
      <c r="T442">
        <v>23.1</v>
      </c>
      <c r="U442">
        <v>10.6</v>
      </c>
      <c r="V442">
        <v>-0.5</v>
      </c>
      <c r="W442">
        <v>-7.5</v>
      </c>
      <c r="X442">
        <v>-8.9</v>
      </c>
      <c r="Y442">
        <v>-5.0999999999999996</v>
      </c>
      <c r="Z442">
        <v>2.1999999999999997</v>
      </c>
      <c r="AA442">
        <v>10.199999999999999</v>
      </c>
      <c r="AB442">
        <v>15.8</v>
      </c>
      <c r="AC442">
        <v>16.7</v>
      </c>
      <c r="AD442">
        <v>11.799999999999999</v>
      </c>
      <c r="AE442">
        <v>1.5</v>
      </c>
      <c r="AF442">
        <v>-12</v>
      </c>
    </row>
    <row r="443" spans="1:32" hidden="1">
      <c r="A443">
        <v>-5.9214000000000002</v>
      </c>
      <c r="B443">
        <v>105.9867</v>
      </c>
      <c r="C443" s="2">
        <v>45645</v>
      </c>
      <c r="D443" s="3">
        <v>8.3333333333333329E-2</v>
      </c>
      <c r="E443">
        <v>-0.54600000000000004</v>
      </c>
      <c r="F443" s="148">
        <f t="shared" si="6"/>
        <v>-54.6</v>
      </c>
      <c r="G443">
        <v>-54.6</v>
      </c>
    </row>
    <row r="444" spans="1:32" hidden="1">
      <c r="A444">
        <v>-5.9214000000000002</v>
      </c>
      <c r="B444">
        <v>105.9867</v>
      </c>
      <c r="C444" s="2">
        <v>45645</v>
      </c>
      <c r="D444" s="3">
        <v>0.125</v>
      </c>
      <c r="E444">
        <v>-0.46700000000000003</v>
      </c>
      <c r="F444" s="148">
        <f t="shared" si="6"/>
        <v>-46.7</v>
      </c>
      <c r="G444">
        <v>-46.7</v>
      </c>
    </row>
    <row r="445" spans="1:32" hidden="1">
      <c r="A445">
        <v>-5.9214000000000002</v>
      </c>
      <c r="B445">
        <v>105.9867</v>
      </c>
      <c r="C445" s="2">
        <v>45645</v>
      </c>
      <c r="D445" s="3">
        <v>0.16666666666666666</v>
      </c>
      <c r="E445">
        <v>-0.31</v>
      </c>
      <c r="F445" s="148">
        <f t="shared" si="6"/>
        <v>-31</v>
      </c>
      <c r="G445">
        <v>-31</v>
      </c>
    </row>
    <row r="446" spans="1:32" hidden="1">
      <c r="A446">
        <v>-5.9214000000000002</v>
      </c>
      <c r="B446">
        <v>105.9867</v>
      </c>
      <c r="C446" s="2">
        <v>45645</v>
      </c>
      <c r="D446" s="3">
        <v>0.20833333333333334</v>
      </c>
      <c r="E446">
        <v>-0.11</v>
      </c>
      <c r="F446" s="148">
        <f t="shared" si="6"/>
        <v>-11</v>
      </c>
      <c r="G446">
        <v>-11</v>
      </c>
    </row>
    <row r="447" spans="1:32" hidden="1">
      <c r="A447">
        <v>-5.9214000000000002</v>
      </c>
      <c r="B447">
        <v>105.9867</v>
      </c>
      <c r="C447" s="2">
        <v>45645</v>
      </c>
      <c r="D447" s="3">
        <v>0.25</v>
      </c>
      <c r="E447">
        <v>9.5000000000000001E-2</v>
      </c>
      <c r="F447" s="148">
        <f t="shared" si="6"/>
        <v>9.5</v>
      </c>
      <c r="G447">
        <v>9.5</v>
      </c>
    </row>
    <row r="448" spans="1:32" hidden="1">
      <c r="A448">
        <v>-5.9214000000000002</v>
      </c>
      <c r="B448">
        <v>105.9867</v>
      </c>
      <c r="C448" s="2">
        <v>45645</v>
      </c>
      <c r="D448" s="3">
        <v>0.29166666666666669</v>
      </c>
      <c r="E448">
        <v>0.26400000000000001</v>
      </c>
      <c r="F448" s="148">
        <f t="shared" si="6"/>
        <v>26.400000000000002</v>
      </c>
      <c r="G448">
        <v>26.400000000000002</v>
      </c>
    </row>
    <row r="449" spans="1:7" hidden="1">
      <c r="A449">
        <v>-5.9214000000000002</v>
      </c>
      <c r="B449">
        <v>105.9867</v>
      </c>
      <c r="C449" s="2">
        <v>45645</v>
      </c>
      <c r="D449" s="3">
        <v>0.33333333333333331</v>
      </c>
      <c r="E449">
        <v>0.36599999999999999</v>
      </c>
      <c r="F449" s="148">
        <f t="shared" si="6"/>
        <v>36.6</v>
      </c>
      <c r="G449">
        <v>36.6</v>
      </c>
    </row>
    <row r="450" spans="1:7" hidden="1">
      <c r="A450">
        <v>-5.9214000000000002</v>
      </c>
      <c r="B450">
        <v>105.9867</v>
      </c>
      <c r="C450" s="2">
        <v>45645</v>
      </c>
      <c r="D450" s="3">
        <v>0.375</v>
      </c>
      <c r="E450">
        <v>0.38900000000000001</v>
      </c>
      <c r="F450" s="148">
        <f t="shared" si="6"/>
        <v>38.9</v>
      </c>
      <c r="G450">
        <v>38.9</v>
      </c>
    </row>
    <row r="451" spans="1:7" hidden="1">
      <c r="A451">
        <v>-5.9214000000000002</v>
      </c>
      <c r="B451">
        <v>105.9867</v>
      </c>
      <c r="C451" s="2">
        <v>45645</v>
      </c>
      <c r="D451" s="3">
        <v>0.41666666666666669</v>
      </c>
      <c r="E451">
        <v>0.33600000000000002</v>
      </c>
      <c r="F451" s="148">
        <f t="shared" si="6"/>
        <v>33.6</v>
      </c>
      <c r="G451">
        <v>33.6</v>
      </c>
    </row>
    <row r="452" spans="1:7" hidden="1">
      <c r="A452">
        <v>-5.9214000000000002</v>
      </c>
      <c r="B452">
        <v>105.9867</v>
      </c>
      <c r="C452" s="2">
        <v>45645</v>
      </c>
      <c r="D452" s="3">
        <v>0.45833333333333331</v>
      </c>
      <c r="E452">
        <v>0.23100000000000001</v>
      </c>
      <c r="F452" s="148">
        <f t="shared" si="6"/>
        <v>23.1</v>
      </c>
      <c r="G452">
        <v>23.1</v>
      </c>
    </row>
    <row r="453" spans="1:7" hidden="1">
      <c r="A453">
        <v>-5.9214000000000002</v>
      </c>
      <c r="B453">
        <v>105.9867</v>
      </c>
      <c r="C453" s="2">
        <v>45645</v>
      </c>
      <c r="D453" s="3">
        <v>0.5</v>
      </c>
      <c r="E453">
        <v>0.106</v>
      </c>
      <c r="F453" s="148">
        <f t="shared" si="6"/>
        <v>10.6</v>
      </c>
      <c r="G453">
        <v>10.6</v>
      </c>
    </row>
    <row r="454" spans="1:7" hidden="1">
      <c r="A454">
        <v>-5.9214000000000002</v>
      </c>
      <c r="B454">
        <v>105.9867</v>
      </c>
      <c r="C454" s="2">
        <v>45645</v>
      </c>
      <c r="D454" s="3">
        <v>0.54166666666666663</v>
      </c>
      <c r="E454">
        <v>-5.0000000000000001E-3</v>
      </c>
      <c r="F454" s="148">
        <f t="shared" si="6"/>
        <v>-0.5</v>
      </c>
      <c r="G454">
        <v>-0.5</v>
      </c>
    </row>
    <row r="455" spans="1:7" hidden="1">
      <c r="A455">
        <v>-5.9214000000000002</v>
      </c>
      <c r="B455">
        <v>105.9867</v>
      </c>
      <c r="C455" s="2">
        <v>45645</v>
      </c>
      <c r="D455" s="3">
        <v>0.58333333333333337</v>
      </c>
      <c r="E455">
        <v>-7.4999999999999997E-2</v>
      </c>
      <c r="F455" s="148">
        <f t="shared" si="6"/>
        <v>-7.5</v>
      </c>
      <c r="G455">
        <v>-7.5</v>
      </c>
    </row>
    <row r="456" spans="1:7" hidden="1">
      <c r="A456">
        <v>-5.9214000000000002</v>
      </c>
      <c r="B456">
        <v>105.9867</v>
      </c>
      <c r="C456" s="2">
        <v>45645</v>
      </c>
      <c r="D456" s="3">
        <v>0.625</v>
      </c>
      <c r="E456">
        <v>-8.8999999999999996E-2</v>
      </c>
      <c r="F456" s="148">
        <f t="shared" si="6"/>
        <v>-8.9</v>
      </c>
      <c r="G456">
        <v>-8.9</v>
      </c>
    </row>
    <row r="457" spans="1:7" hidden="1">
      <c r="A457">
        <v>-5.9214000000000002</v>
      </c>
      <c r="B457">
        <v>105.9867</v>
      </c>
      <c r="C457" s="2">
        <v>45645</v>
      </c>
      <c r="D457" s="3">
        <v>0.66666666666666663</v>
      </c>
      <c r="E457">
        <v>-5.0999999999999997E-2</v>
      </c>
      <c r="F457" s="148">
        <f t="shared" si="6"/>
        <v>-5.0999999999999996</v>
      </c>
      <c r="G457">
        <v>-5.0999999999999996</v>
      </c>
    </row>
    <row r="458" spans="1:7" hidden="1">
      <c r="A458">
        <v>-5.9214000000000002</v>
      </c>
      <c r="B458">
        <v>105.9867</v>
      </c>
      <c r="C458" s="2">
        <v>45645</v>
      </c>
      <c r="D458" s="3">
        <v>0.70833333333333337</v>
      </c>
      <c r="E458">
        <v>2.1999999999999999E-2</v>
      </c>
      <c r="F458" s="148">
        <f t="shared" ref="F458:F521" si="7">E458*100</f>
        <v>2.1999999999999997</v>
      </c>
      <c r="G458">
        <v>2.1999999999999997</v>
      </c>
    </row>
    <row r="459" spans="1:7" hidden="1">
      <c r="A459">
        <v>-5.9214000000000002</v>
      </c>
      <c r="B459">
        <v>105.9867</v>
      </c>
      <c r="C459" s="2">
        <v>45645</v>
      </c>
      <c r="D459" s="3">
        <v>0.75</v>
      </c>
      <c r="E459">
        <v>0.10199999999999999</v>
      </c>
      <c r="F459" s="148">
        <f t="shared" si="7"/>
        <v>10.199999999999999</v>
      </c>
      <c r="G459">
        <v>10.199999999999999</v>
      </c>
    </row>
    <row r="460" spans="1:7" hidden="1">
      <c r="A460">
        <v>-5.9214000000000002</v>
      </c>
      <c r="B460">
        <v>105.9867</v>
      </c>
      <c r="C460" s="2">
        <v>45645</v>
      </c>
      <c r="D460" s="3">
        <v>0.79166666666666663</v>
      </c>
      <c r="E460">
        <v>0.158</v>
      </c>
      <c r="F460" s="148">
        <f t="shared" si="7"/>
        <v>15.8</v>
      </c>
      <c r="G460">
        <v>15.8</v>
      </c>
    </row>
    <row r="461" spans="1:7" hidden="1">
      <c r="A461">
        <v>-5.9214000000000002</v>
      </c>
      <c r="B461">
        <v>105.9867</v>
      </c>
      <c r="C461" s="2">
        <v>45645</v>
      </c>
      <c r="D461" s="3">
        <v>0.83333333333333337</v>
      </c>
      <c r="E461">
        <v>0.16700000000000001</v>
      </c>
      <c r="F461" s="148">
        <f t="shared" si="7"/>
        <v>16.7</v>
      </c>
      <c r="G461">
        <v>16.7</v>
      </c>
    </row>
    <row r="462" spans="1:7" hidden="1">
      <c r="A462">
        <v>-5.9214000000000002</v>
      </c>
      <c r="B462">
        <v>105.9867</v>
      </c>
      <c r="C462" s="2">
        <v>45645</v>
      </c>
      <c r="D462" s="3">
        <v>0.875</v>
      </c>
      <c r="E462">
        <v>0.11799999999999999</v>
      </c>
      <c r="F462" s="148">
        <f t="shared" si="7"/>
        <v>11.799999999999999</v>
      </c>
      <c r="G462">
        <v>11.799999999999999</v>
      </c>
    </row>
    <row r="463" spans="1:7" hidden="1">
      <c r="A463">
        <v>-5.9214000000000002</v>
      </c>
      <c r="B463">
        <v>105.9867</v>
      </c>
      <c r="C463" s="2">
        <v>45645</v>
      </c>
      <c r="D463" s="3">
        <v>0.91666666666666663</v>
      </c>
      <c r="E463">
        <v>1.4999999999999999E-2</v>
      </c>
      <c r="F463" s="148">
        <f t="shared" si="7"/>
        <v>1.5</v>
      </c>
      <c r="G463">
        <v>1.5</v>
      </c>
    </row>
    <row r="464" spans="1:7" hidden="1">
      <c r="A464">
        <v>-5.9214000000000002</v>
      </c>
      <c r="B464">
        <v>105.9867</v>
      </c>
      <c r="C464" s="2">
        <v>45645</v>
      </c>
      <c r="D464" s="3">
        <v>0.95833333333333337</v>
      </c>
      <c r="E464">
        <v>-0.12</v>
      </c>
      <c r="F464" s="148">
        <f t="shared" si="7"/>
        <v>-12</v>
      </c>
      <c r="G464">
        <v>-12</v>
      </c>
    </row>
    <row r="465" spans="1:32" hidden="1">
      <c r="A465">
        <v>-5.9214000000000002</v>
      </c>
      <c r="B465">
        <v>105.9867</v>
      </c>
      <c r="C465" s="2">
        <v>45646</v>
      </c>
      <c r="D465" s="3">
        <v>0</v>
      </c>
      <c r="E465">
        <v>-0.25700000000000001</v>
      </c>
      <c r="F465" s="1">
        <f t="shared" si="7"/>
        <v>-25.7</v>
      </c>
      <c r="G465">
        <v>-25.7</v>
      </c>
      <c r="I465">
        <v>-6.6000000000000005</v>
      </c>
      <c r="J465">
        <v>7.6</v>
      </c>
      <c r="K465">
        <v>20.100000000000001</v>
      </c>
      <c r="L465">
        <v>28.299999999999997</v>
      </c>
      <c r="M465">
        <v>30.9</v>
      </c>
      <c r="N465">
        <v>27.6</v>
      </c>
      <c r="O465">
        <v>19.600000000000001</v>
      </c>
      <c r="P465">
        <v>9.1999999999999993</v>
      </c>
      <c r="Q465">
        <v>-1</v>
      </c>
      <c r="R465">
        <v>-8.6</v>
      </c>
      <c r="S465">
        <v>-12.1</v>
      </c>
      <c r="T465">
        <v>-11.1</v>
      </c>
      <c r="U465">
        <v>-6.4</v>
      </c>
      <c r="V465">
        <v>0</v>
      </c>
      <c r="W465">
        <v>6.1</v>
      </c>
      <c r="X465">
        <v>9.5</v>
      </c>
      <c r="Y465">
        <v>9</v>
      </c>
      <c r="Z465">
        <v>4.3999999999999995</v>
      </c>
      <c r="AA465">
        <v>-3.4000000000000004</v>
      </c>
      <c r="AB465">
        <v>-12.4</v>
      </c>
      <c r="AC465">
        <v>-20.399999999999999</v>
      </c>
      <c r="AD465">
        <v>-25.1</v>
      </c>
      <c r="AE465">
        <v>-25</v>
      </c>
      <c r="AF465">
        <v>-19.8</v>
      </c>
    </row>
    <row r="466" spans="1:32" hidden="1">
      <c r="A466">
        <v>-5.9214000000000002</v>
      </c>
      <c r="B466">
        <v>105.9867</v>
      </c>
      <c r="C466" s="2">
        <v>45646</v>
      </c>
      <c r="D466" s="3">
        <v>4.1666666666666664E-2</v>
      </c>
      <c r="E466">
        <v>-0.36299999999999999</v>
      </c>
      <c r="F466" s="148">
        <f t="shared" si="7"/>
        <v>-36.299999999999997</v>
      </c>
      <c r="G466">
        <v>-36.299999999999997</v>
      </c>
      <c r="I466">
        <v>-25.7</v>
      </c>
      <c r="J466">
        <v>-36.299999999999997</v>
      </c>
      <c r="K466">
        <v>-40.9</v>
      </c>
      <c r="L466">
        <v>-38.1</v>
      </c>
      <c r="M466">
        <v>-27.900000000000002</v>
      </c>
      <c r="N466">
        <v>-12.1</v>
      </c>
      <c r="O466">
        <v>6</v>
      </c>
      <c r="P466">
        <v>23</v>
      </c>
      <c r="Q466">
        <v>35.4</v>
      </c>
      <c r="R466">
        <v>41</v>
      </c>
      <c r="S466">
        <v>38.9</v>
      </c>
      <c r="T466">
        <v>30.3</v>
      </c>
      <c r="U466">
        <v>17.399999999999999</v>
      </c>
      <c r="V466">
        <v>3.3000000000000003</v>
      </c>
      <c r="W466">
        <v>-8.7999999999999989</v>
      </c>
      <c r="X466">
        <v>-16.5</v>
      </c>
      <c r="Y466">
        <v>-18.7</v>
      </c>
      <c r="Z466">
        <v>-15.8</v>
      </c>
      <c r="AA466">
        <v>-9.3000000000000007</v>
      </c>
      <c r="AB466">
        <v>-1.9</v>
      </c>
      <c r="AC466">
        <v>3.8</v>
      </c>
      <c r="AD466">
        <v>5.8999999999999995</v>
      </c>
      <c r="AE466">
        <v>3.5000000000000004</v>
      </c>
      <c r="AF466">
        <v>-3.1</v>
      </c>
    </row>
    <row r="467" spans="1:32" hidden="1">
      <c r="A467">
        <v>-5.9214000000000002</v>
      </c>
      <c r="B467">
        <v>105.9867</v>
      </c>
      <c r="C467" s="2">
        <v>45646</v>
      </c>
      <c r="D467" s="3">
        <v>8.3333333333333329E-2</v>
      </c>
      <c r="E467">
        <v>-0.40899999999999997</v>
      </c>
      <c r="F467" s="148">
        <f t="shared" si="7"/>
        <v>-40.9</v>
      </c>
      <c r="G467">
        <v>-40.9</v>
      </c>
    </row>
    <row r="468" spans="1:32" hidden="1">
      <c r="A468">
        <v>-5.9214000000000002</v>
      </c>
      <c r="B468">
        <v>105.9867</v>
      </c>
      <c r="C468" s="2">
        <v>45646</v>
      </c>
      <c r="D468" s="3">
        <v>0.125</v>
      </c>
      <c r="E468">
        <v>-0.38100000000000001</v>
      </c>
      <c r="F468" s="148">
        <f t="shared" si="7"/>
        <v>-38.1</v>
      </c>
      <c r="G468">
        <v>-38.1</v>
      </c>
    </row>
    <row r="469" spans="1:32" hidden="1">
      <c r="A469">
        <v>-5.9214000000000002</v>
      </c>
      <c r="B469">
        <v>105.9867</v>
      </c>
      <c r="C469" s="2">
        <v>45646</v>
      </c>
      <c r="D469" s="3">
        <v>0.16666666666666666</v>
      </c>
      <c r="E469">
        <v>-0.27900000000000003</v>
      </c>
      <c r="F469" s="148">
        <f t="shared" si="7"/>
        <v>-27.900000000000002</v>
      </c>
      <c r="G469">
        <v>-27.900000000000002</v>
      </c>
    </row>
    <row r="470" spans="1:32" hidden="1">
      <c r="A470">
        <v>-5.9214000000000002</v>
      </c>
      <c r="B470">
        <v>105.9867</v>
      </c>
      <c r="C470" s="2">
        <v>45646</v>
      </c>
      <c r="D470" s="3">
        <v>0.20833333333333334</v>
      </c>
      <c r="E470">
        <v>-0.121</v>
      </c>
      <c r="F470" s="148">
        <f t="shared" si="7"/>
        <v>-12.1</v>
      </c>
      <c r="G470">
        <v>-12.1</v>
      </c>
    </row>
    <row r="471" spans="1:32" hidden="1">
      <c r="A471">
        <v>-5.9214000000000002</v>
      </c>
      <c r="B471">
        <v>105.9867</v>
      </c>
      <c r="C471" s="2">
        <v>45646</v>
      </c>
      <c r="D471" s="3">
        <v>0.25</v>
      </c>
      <c r="E471">
        <v>0.06</v>
      </c>
      <c r="F471" s="148">
        <f t="shared" si="7"/>
        <v>6</v>
      </c>
      <c r="G471">
        <v>6</v>
      </c>
    </row>
    <row r="472" spans="1:32" hidden="1">
      <c r="A472">
        <v>-5.9214000000000002</v>
      </c>
      <c r="B472">
        <v>105.9867</v>
      </c>
      <c r="C472" s="2">
        <v>45646</v>
      </c>
      <c r="D472" s="3">
        <v>0.29166666666666669</v>
      </c>
      <c r="E472">
        <v>0.23</v>
      </c>
      <c r="F472" s="148">
        <f t="shared" si="7"/>
        <v>23</v>
      </c>
      <c r="G472">
        <v>23</v>
      </c>
    </row>
    <row r="473" spans="1:32" hidden="1">
      <c r="A473">
        <v>-5.9214000000000002</v>
      </c>
      <c r="B473">
        <v>105.9867</v>
      </c>
      <c r="C473" s="2">
        <v>45646</v>
      </c>
      <c r="D473" s="3">
        <v>0.33333333333333331</v>
      </c>
      <c r="E473">
        <v>0.35399999999999998</v>
      </c>
      <c r="F473" s="148">
        <f t="shared" si="7"/>
        <v>35.4</v>
      </c>
      <c r="G473">
        <v>35.4</v>
      </c>
    </row>
    <row r="474" spans="1:32" hidden="1">
      <c r="A474">
        <v>-5.9214000000000002</v>
      </c>
      <c r="B474">
        <v>105.9867</v>
      </c>
      <c r="C474" s="2">
        <v>45646</v>
      </c>
      <c r="D474" s="3">
        <v>0.375</v>
      </c>
      <c r="E474">
        <v>0.41</v>
      </c>
      <c r="F474" s="148">
        <f t="shared" si="7"/>
        <v>41</v>
      </c>
      <c r="G474">
        <v>41</v>
      </c>
    </row>
    <row r="475" spans="1:32" hidden="1">
      <c r="A475">
        <v>-5.9214000000000002</v>
      </c>
      <c r="B475">
        <v>105.9867</v>
      </c>
      <c r="C475" s="2">
        <v>45646</v>
      </c>
      <c r="D475" s="3">
        <v>0.41666666666666669</v>
      </c>
      <c r="E475">
        <v>0.38900000000000001</v>
      </c>
      <c r="F475" s="148">
        <f t="shared" si="7"/>
        <v>38.9</v>
      </c>
      <c r="G475">
        <v>38.9</v>
      </c>
    </row>
    <row r="476" spans="1:32" hidden="1">
      <c r="A476">
        <v>-5.9214000000000002</v>
      </c>
      <c r="B476">
        <v>105.9867</v>
      </c>
      <c r="C476" s="2">
        <v>45646</v>
      </c>
      <c r="D476" s="3">
        <v>0.45833333333333331</v>
      </c>
      <c r="E476">
        <v>0.30299999999999999</v>
      </c>
      <c r="F476" s="148">
        <f t="shared" si="7"/>
        <v>30.3</v>
      </c>
      <c r="G476">
        <v>30.3</v>
      </c>
    </row>
    <row r="477" spans="1:32" hidden="1">
      <c r="A477">
        <v>-5.9214000000000002</v>
      </c>
      <c r="B477">
        <v>105.9867</v>
      </c>
      <c r="C477" s="2">
        <v>45646</v>
      </c>
      <c r="D477" s="3">
        <v>0.5</v>
      </c>
      <c r="E477">
        <v>0.17399999999999999</v>
      </c>
      <c r="F477" s="148">
        <f t="shared" si="7"/>
        <v>17.399999999999999</v>
      </c>
      <c r="G477">
        <v>17.399999999999999</v>
      </c>
    </row>
    <row r="478" spans="1:32" hidden="1">
      <c r="A478">
        <v>-5.9214000000000002</v>
      </c>
      <c r="B478">
        <v>105.9867</v>
      </c>
      <c r="C478" s="2">
        <v>45646</v>
      </c>
      <c r="D478" s="3">
        <v>0.54166666666666663</v>
      </c>
      <c r="E478">
        <v>3.3000000000000002E-2</v>
      </c>
      <c r="F478" s="148">
        <f t="shared" si="7"/>
        <v>3.3000000000000003</v>
      </c>
      <c r="G478">
        <v>3.3000000000000003</v>
      </c>
    </row>
    <row r="479" spans="1:32" hidden="1">
      <c r="A479">
        <v>-5.9214000000000002</v>
      </c>
      <c r="B479">
        <v>105.9867</v>
      </c>
      <c r="C479" s="2">
        <v>45646</v>
      </c>
      <c r="D479" s="3">
        <v>0.58333333333333337</v>
      </c>
      <c r="E479">
        <v>-8.7999999999999995E-2</v>
      </c>
      <c r="F479" s="148">
        <f t="shared" si="7"/>
        <v>-8.7999999999999989</v>
      </c>
      <c r="G479">
        <v>-8.7999999999999989</v>
      </c>
    </row>
    <row r="480" spans="1:32" hidden="1">
      <c r="A480">
        <v>-5.9214000000000002</v>
      </c>
      <c r="B480">
        <v>105.9867</v>
      </c>
      <c r="C480" s="2">
        <v>45646</v>
      </c>
      <c r="D480" s="3">
        <v>0.625</v>
      </c>
      <c r="E480">
        <v>-0.16500000000000001</v>
      </c>
      <c r="F480" s="148">
        <f t="shared" si="7"/>
        <v>-16.5</v>
      </c>
      <c r="G480">
        <v>-16.5</v>
      </c>
    </row>
    <row r="481" spans="1:32" hidden="1">
      <c r="A481">
        <v>-5.9214000000000002</v>
      </c>
      <c r="B481">
        <v>105.9867</v>
      </c>
      <c r="C481" s="2">
        <v>45646</v>
      </c>
      <c r="D481" s="3">
        <v>0.66666666666666663</v>
      </c>
      <c r="E481">
        <v>-0.187</v>
      </c>
      <c r="F481" s="148">
        <f t="shared" si="7"/>
        <v>-18.7</v>
      </c>
      <c r="G481">
        <v>-18.7</v>
      </c>
    </row>
    <row r="482" spans="1:32" hidden="1">
      <c r="A482">
        <v>-5.9214000000000002</v>
      </c>
      <c r="B482">
        <v>105.9867</v>
      </c>
      <c r="C482" s="2">
        <v>45646</v>
      </c>
      <c r="D482" s="3">
        <v>0.70833333333333337</v>
      </c>
      <c r="E482">
        <v>-0.158</v>
      </c>
      <c r="F482" s="148">
        <f t="shared" si="7"/>
        <v>-15.8</v>
      </c>
      <c r="G482">
        <v>-15.8</v>
      </c>
    </row>
    <row r="483" spans="1:32" hidden="1">
      <c r="A483">
        <v>-5.9214000000000002</v>
      </c>
      <c r="B483">
        <v>105.9867</v>
      </c>
      <c r="C483" s="2">
        <v>45646</v>
      </c>
      <c r="D483" s="3">
        <v>0.75</v>
      </c>
      <c r="E483">
        <v>-9.2999999999999999E-2</v>
      </c>
      <c r="F483" s="148">
        <f t="shared" si="7"/>
        <v>-9.3000000000000007</v>
      </c>
      <c r="G483">
        <v>-9.3000000000000007</v>
      </c>
    </row>
    <row r="484" spans="1:32" hidden="1">
      <c r="A484">
        <v>-5.9214000000000002</v>
      </c>
      <c r="B484">
        <v>105.9867</v>
      </c>
      <c r="C484" s="2">
        <v>45646</v>
      </c>
      <c r="D484" s="3">
        <v>0.79166666666666663</v>
      </c>
      <c r="E484">
        <v>-1.9E-2</v>
      </c>
      <c r="F484" s="148">
        <f t="shared" si="7"/>
        <v>-1.9</v>
      </c>
      <c r="G484">
        <v>-1.9</v>
      </c>
    </row>
    <row r="485" spans="1:32" hidden="1">
      <c r="A485">
        <v>-5.9214000000000002</v>
      </c>
      <c r="B485">
        <v>105.9867</v>
      </c>
      <c r="C485" s="2">
        <v>45646</v>
      </c>
      <c r="D485" s="3">
        <v>0.83333333333333337</v>
      </c>
      <c r="E485">
        <v>3.7999999999999999E-2</v>
      </c>
      <c r="F485" s="148">
        <f t="shared" si="7"/>
        <v>3.8</v>
      </c>
      <c r="G485">
        <v>3.8</v>
      </c>
    </row>
    <row r="486" spans="1:32" hidden="1">
      <c r="A486">
        <v>-5.9214000000000002</v>
      </c>
      <c r="B486">
        <v>105.9867</v>
      </c>
      <c r="C486" s="2">
        <v>45646</v>
      </c>
      <c r="D486" s="3">
        <v>0.875</v>
      </c>
      <c r="E486">
        <v>5.8999999999999997E-2</v>
      </c>
      <c r="F486" s="148">
        <f t="shared" si="7"/>
        <v>5.8999999999999995</v>
      </c>
      <c r="G486">
        <v>5.8999999999999995</v>
      </c>
    </row>
    <row r="487" spans="1:32" hidden="1">
      <c r="A487">
        <v>-5.9214000000000002</v>
      </c>
      <c r="B487">
        <v>105.9867</v>
      </c>
      <c r="C487" s="2">
        <v>45646</v>
      </c>
      <c r="D487" s="3">
        <v>0.91666666666666663</v>
      </c>
      <c r="E487">
        <v>3.5000000000000003E-2</v>
      </c>
      <c r="F487" s="148">
        <f t="shared" si="7"/>
        <v>3.5000000000000004</v>
      </c>
      <c r="G487">
        <v>3.5000000000000004</v>
      </c>
    </row>
    <row r="488" spans="1:32" hidden="1">
      <c r="A488">
        <v>-5.9214000000000002</v>
      </c>
      <c r="B488">
        <v>105.9867</v>
      </c>
      <c r="C488" s="2">
        <v>45646</v>
      </c>
      <c r="D488" s="3">
        <v>0.95833333333333337</v>
      </c>
      <c r="E488">
        <v>-3.1E-2</v>
      </c>
      <c r="F488" s="148">
        <f t="shared" si="7"/>
        <v>-3.1</v>
      </c>
      <c r="G488">
        <v>-3.1</v>
      </c>
    </row>
    <row r="489" spans="1:32" hidden="1">
      <c r="A489">
        <v>-5.9214000000000002</v>
      </c>
      <c r="B489">
        <v>105.9867</v>
      </c>
      <c r="C489" s="2">
        <v>45647</v>
      </c>
      <c r="D489" s="3">
        <v>0</v>
      </c>
      <c r="E489">
        <v>-0.11899999999999999</v>
      </c>
      <c r="F489" s="1">
        <f t="shared" si="7"/>
        <v>-11.899999999999999</v>
      </c>
      <c r="G489">
        <v>-11.899999999999999</v>
      </c>
      <c r="I489">
        <v>-10.299999999999999</v>
      </c>
      <c r="J489">
        <v>1.5</v>
      </c>
      <c r="K489">
        <v>13.200000000000001</v>
      </c>
      <c r="L489">
        <v>22.400000000000002</v>
      </c>
      <c r="M489">
        <v>27.200000000000003</v>
      </c>
      <c r="N489">
        <v>26.8</v>
      </c>
      <c r="O489">
        <v>21.6</v>
      </c>
      <c r="P489">
        <v>13</v>
      </c>
      <c r="Q489">
        <v>3.2</v>
      </c>
      <c r="R489">
        <v>-5.5</v>
      </c>
      <c r="S489">
        <v>-11.200000000000001</v>
      </c>
      <c r="T489">
        <v>-13.100000000000001</v>
      </c>
      <c r="U489">
        <v>-11.1</v>
      </c>
      <c r="V489">
        <v>-6.4</v>
      </c>
      <c r="W489">
        <v>-0.70000000000000007</v>
      </c>
      <c r="X489">
        <v>4.1000000000000005</v>
      </c>
      <c r="Y489">
        <v>6.3</v>
      </c>
      <c r="Z489">
        <v>5.3</v>
      </c>
      <c r="AA489">
        <v>1.0999999999999999</v>
      </c>
      <c r="AB489">
        <v>-5.2</v>
      </c>
      <c r="AC489">
        <v>-11.799999999999999</v>
      </c>
      <c r="AD489">
        <v>-16.900000000000002</v>
      </c>
      <c r="AE489">
        <v>-18.7</v>
      </c>
      <c r="AF489">
        <v>-16.600000000000001</v>
      </c>
    </row>
    <row r="490" spans="1:32" hidden="1">
      <c r="A490">
        <v>-5.9214000000000002</v>
      </c>
      <c r="B490">
        <v>105.9867</v>
      </c>
      <c r="C490" s="2">
        <v>45647</v>
      </c>
      <c r="D490" s="3">
        <v>4.1666666666666664E-2</v>
      </c>
      <c r="E490">
        <v>-0.20499999999999999</v>
      </c>
      <c r="F490" s="148">
        <f t="shared" si="7"/>
        <v>-20.5</v>
      </c>
      <c r="G490">
        <v>-20.5</v>
      </c>
      <c r="I490">
        <v>-11.899999999999999</v>
      </c>
      <c r="J490">
        <v>-20.5</v>
      </c>
      <c r="K490">
        <v>-26.1</v>
      </c>
      <c r="L490">
        <v>-26.700000000000003</v>
      </c>
      <c r="M490">
        <v>-21.2</v>
      </c>
      <c r="N490">
        <v>-10.199999999999999</v>
      </c>
      <c r="O490">
        <v>4.5</v>
      </c>
      <c r="P490">
        <v>20</v>
      </c>
      <c r="Q490">
        <v>33.200000000000003</v>
      </c>
      <c r="R490">
        <v>41.3</v>
      </c>
      <c r="S490">
        <v>42.6</v>
      </c>
      <c r="T490">
        <v>36.799999999999997</v>
      </c>
      <c r="U490">
        <v>25.2</v>
      </c>
      <c r="V490">
        <v>10</v>
      </c>
      <c r="W490">
        <v>-5.6000000000000005</v>
      </c>
      <c r="X490">
        <v>-18.7</v>
      </c>
      <c r="Y490">
        <v>-27.1</v>
      </c>
      <c r="Z490">
        <v>-29.7</v>
      </c>
      <c r="AA490">
        <v>-27</v>
      </c>
      <c r="AB490">
        <v>-20.399999999999999</v>
      </c>
      <c r="AC490">
        <v>-12.3</v>
      </c>
      <c r="AD490">
        <v>-5.0999999999999996</v>
      </c>
      <c r="AE490">
        <v>-0.8</v>
      </c>
      <c r="AF490">
        <v>-0.1</v>
      </c>
    </row>
    <row r="491" spans="1:32" hidden="1">
      <c r="A491">
        <v>-5.9214000000000002</v>
      </c>
      <c r="B491">
        <v>105.9867</v>
      </c>
      <c r="C491" s="2">
        <v>45647</v>
      </c>
      <c r="D491" s="3">
        <v>8.3333333333333329E-2</v>
      </c>
      <c r="E491">
        <v>-0.26100000000000001</v>
      </c>
      <c r="F491" s="148">
        <f t="shared" si="7"/>
        <v>-26.1</v>
      </c>
      <c r="G491">
        <v>-26.1</v>
      </c>
    </row>
    <row r="492" spans="1:32" hidden="1">
      <c r="A492">
        <v>-5.9214000000000002</v>
      </c>
      <c r="B492">
        <v>105.9867</v>
      </c>
      <c r="C492" s="2">
        <v>45647</v>
      </c>
      <c r="D492" s="3">
        <v>0.125</v>
      </c>
      <c r="E492">
        <v>-0.26700000000000002</v>
      </c>
      <c r="F492" s="148">
        <f t="shared" si="7"/>
        <v>-26.700000000000003</v>
      </c>
      <c r="G492">
        <v>-26.700000000000003</v>
      </c>
    </row>
    <row r="493" spans="1:32" hidden="1">
      <c r="A493">
        <v>-5.9214000000000002</v>
      </c>
      <c r="B493">
        <v>105.9867</v>
      </c>
      <c r="C493" s="2">
        <v>45647</v>
      </c>
      <c r="D493" s="3">
        <v>0.16666666666666666</v>
      </c>
      <c r="E493">
        <v>-0.21199999999999999</v>
      </c>
      <c r="F493" s="148">
        <f t="shared" si="7"/>
        <v>-21.2</v>
      </c>
      <c r="G493">
        <v>-21.2</v>
      </c>
    </row>
    <row r="494" spans="1:32" hidden="1">
      <c r="A494">
        <v>-5.9214000000000002</v>
      </c>
      <c r="B494">
        <v>105.9867</v>
      </c>
      <c r="C494" s="2">
        <v>45647</v>
      </c>
      <c r="D494" s="3">
        <v>0.20833333333333334</v>
      </c>
      <c r="E494">
        <v>-0.10199999999999999</v>
      </c>
      <c r="F494" s="148">
        <f t="shared" si="7"/>
        <v>-10.199999999999999</v>
      </c>
      <c r="G494">
        <v>-10.199999999999999</v>
      </c>
    </row>
    <row r="495" spans="1:32" hidden="1">
      <c r="A495">
        <v>-5.9214000000000002</v>
      </c>
      <c r="B495">
        <v>105.9867</v>
      </c>
      <c r="C495" s="2">
        <v>45647</v>
      </c>
      <c r="D495" s="3">
        <v>0.25</v>
      </c>
      <c r="E495">
        <v>4.4999999999999998E-2</v>
      </c>
      <c r="F495" s="148">
        <f t="shared" si="7"/>
        <v>4.5</v>
      </c>
      <c r="G495">
        <v>4.5</v>
      </c>
    </row>
    <row r="496" spans="1:32" hidden="1">
      <c r="A496">
        <v>-5.9214000000000002</v>
      </c>
      <c r="B496">
        <v>105.9867</v>
      </c>
      <c r="C496" s="2">
        <v>45647</v>
      </c>
      <c r="D496" s="3">
        <v>0.29166666666666669</v>
      </c>
      <c r="E496">
        <v>0.2</v>
      </c>
      <c r="F496" s="148">
        <f t="shared" si="7"/>
        <v>20</v>
      </c>
      <c r="G496">
        <v>20</v>
      </c>
    </row>
    <row r="497" spans="1:7" hidden="1">
      <c r="A497">
        <v>-5.9214000000000002</v>
      </c>
      <c r="B497">
        <v>105.9867</v>
      </c>
      <c r="C497" s="2">
        <v>45647</v>
      </c>
      <c r="D497" s="3">
        <v>0.33333333333333331</v>
      </c>
      <c r="E497">
        <v>0.33200000000000002</v>
      </c>
      <c r="F497" s="148">
        <f t="shared" si="7"/>
        <v>33.200000000000003</v>
      </c>
      <c r="G497">
        <v>33.200000000000003</v>
      </c>
    </row>
    <row r="498" spans="1:7" hidden="1">
      <c r="A498">
        <v>-5.9214000000000002</v>
      </c>
      <c r="B498">
        <v>105.9867</v>
      </c>
      <c r="C498" s="2">
        <v>45647</v>
      </c>
      <c r="D498" s="3">
        <v>0.375</v>
      </c>
      <c r="E498">
        <v>0.41299999999999998</v>
      </c>
      <c r="F498" s="148">
        <f t="shared" si="7"/>
        <v>41.3</v>
      </c>
      <c r="G498">
        <v>41.3</v>
      </c>
    </row>
    <row r="499" spans="1:7" hidden="1">
      <c r="A499">
        <v>-5.9214000000000002</v>
      </c>
      <c r="B499">
        <v>105.9867</v>
      </c>
      <c r="C499" s="2">
        <v>45647</v>
      </c>
      <c r="D499" s="3">
        <v>0.41666666666666669</v>
      </c>
      <c r="E499">
        <v>0.42599999999999999</v>
      </c>
      <c r="F499" s="148">
        <f t="shared" si="7"/>
        <v>42.6</v>
      </c>
      <c r="G499">
        <v>42.6</v>
      </c>
    </row>
    <row r="500" spans="1:7" hidden="1">
      <c r="A500">
        <v>-5.9214000000000002</v>
      </c>
      <c r="B500">
        <v>105.9867</v>
      </c>
      <c r="C500" s="2">
        <v>45647</v>
      </c>
      <c r="D500" s="3">
        <v>0.45833333333333331</v>
      </c>
      <c r="E500">
        <v>0.36799999999999999</v>
      </c>
      <c r="F500" s="148">
        <f t="shared" si="7"/>
        <v>36.799999999999997</v>
      </c>
      <c r="G500">
        <v>36.799999999999997</v>
      </c>
    </row>
    <row r="501" spans="1:7" hidden="1">
      <c r="A501">
        <v>-5.9214000000000002</v>
      </c>
      <c r="B501">
        <v>105.9867</v>
      </c>
      <c r="C501" s="2">
        <v>45647</v>
      </c>
      <c r="D501" s="3">
        <v>0.5</v>
      </c>
      <c r="E501">
        <v>0.252</v>
      </c>
      <c r="F501" s="148">
        <f t="shared" si="7"/>
        <v>25.2</v>
      </c>
      <c r="G501">
        <v>25.2</v>
      </c>
    </row>
    <row r="502" spans="1:7" hidden="1">
      <c r="A502">
        <v>-5.9214000000000002</v>
      </c>
      <c r="B502">
        <v>105.9867</v>
      </c>
      <c r="C502" s="2">
        <v>45647</v>
      </c>
      <c r="D502" s="3">
        <v>0.54166666666666663</v>
      </c>
      <c r="E502">
        <v>0.1</v>
      </c>
      <c r="F502" s="148">
        <f t="shared" si="7"/>
        <v>10</v>
      </c>
      <c r="G502">
        <v>10</v>
      </c>
    </row>
    <row r="503" spans="1:7" hidden="1">
      <c r="A503">
        <v>-5.9214000000000002</v>
      </c>
      <c r="B503">
        <v>105.9867</v>
      </c>
      <c r="C503" s="2">
        <v>45647</v>
      </c>
      <c r="D503" s="3">
        <v>0.58333333333333337</v>
      </c>
      <c r="E503">
        <v>-5.6000000000000001E-2</v>
      </c>
      <c r="F503" s="148">
        <f t="shared" si="7"/>
        <v>-5.6000000000000005</v>
      </c>
      <c r="G503">
        <v>-5.6000000000000005</v>
      </c>
    </row>
    <row r="504" spans="1:7" hidden="1">
      <c r="A504">
        <v>-5.9214000000000002</v>
      </c>
      <c r="B504">
        <v>105.9867</v>
      </c>
      <c r="C504" s="2">
        <v>45647</v>
      </c>
      <c r="D504" s="3">
        <v>0.625</v>
      </c>
      <c r="E504">
        <v>-0.187</v>
      </c>
      <c r="F504" s="148">
        <f t="shared" si="7"/>
        <v>-18.7</v>
      </c>
      <c r="G504">
        <v>-18.7</v>
      </c>
    </row>
    <row r="505" spans="1:7" hidden="1">
      <c r="A505">
        <v>-5.9214000000000002</v>
      </c>
      <c r="B505">
        <v>105.9867</v>
      </c>
      <c r="C505" s="2">
        <v>45647</v>
      </c>
      <c r="D505" s="3">
        <v>0.66666666666666663</v>
      </c>
      <c r="E505">
        <v>-0.27100000000000002</v>
      </c>
      <c r="F505" s="148">
        <f t="shared" si="7"/>
        <v>-27.1</v>
      </c>
      <c r="G505">
        <v>-27.1</v>
      </c>
    </row>
    <row r="506" spans="1:7" hidden="1">
      <c r="A506">
        <v>-5.9214000000000002</v>
      </c>
      <c r="B506">
        <v>105.9867</v>
      </c>
      <c r="C506" s="2">
        <v>45647</v>
      </c>
      <c r="D506" s="3">
        <v>0.70833333333333337</v>
      </c>
      <c r="E506">
        <v>-0.29699999999999999</v>
      </c>
      <c r="F506" s="148">
        <f t="shared" si="7"/>
        <v>-29.7</v>
      </c>
      <c r="G506">
        <v>-29.7</v>
      </c>
    </row>
    <row r="507" spans="1:7" hidden="1">
      <c r="A507">
        <v>-5.9214000000000002</v>
      </c>
      <c r="B507">
        <v>105.9867</v>
      </c>
      <c r="C507" s="2">
        <v>45647</v>
      </c>
      <c r="D507" s="3">
        <v>0.75</v>
      </c>
      <c r="E507">
        <v>-0.27</v>
      </c>
      <c r="F507" s="148">
        <f t="shared" si="7"/>
        <v>-27</v>
      </c>
      <c r="G507">
        <v>-27</v>
      </c>
    </row>
    <row r="508" spans="1:7" hidden="1">
      <c r="A508">
        <v>-5.9214000000000002</v>
      </c>
      <c r="B508">
        <v>105.9867</v>
      </c>
      <c r="C508" s="2">
        <v>45647</v>
      </c>
      <c r="D508" s="3">
        <v>0.79166666666666663</v>
      </c>
      <c r="E508">
        <v>-0.20399999999999999</v>
      </c>
      <c r="F508" s="148">
        <f t="shared" si="7"/>
        <v>-20.399999999999999</v>
      </c>
      <c r="G508">
        <v>-20.399999999999999</v>
      </c>
    </row>
    <row r="509" spans="1:7" hidden="1">
      <c r="A509">
        <v>-5.9214000000000002</v>
      </c>
      <c r="B509">
        <v>105.9867</v>
      </c>
      <c r="C509" s="2">
        <v>45647</v>
      </c>
      <c r="D509" s="3">
        <v>0.83333333333333337</v>
      </c>
      <c r="E509">
        <v>-0.123</v>
      </c>
      <c r="F509" s="148">
        <f t="shared" si="7"/>
        <v>-12.3</v>
      </c>
      <c r="G509">
        <v>-12.3</v>
      </c>
    </row>
    <row r="510" spans="1:7" hidden="1">
      <c r="A510">
        <v>-5.9214000000000002</v>
      </c>
      <c r="B510">
        <v>105.9867</v>
      </c>
      <c r="C510" s="2">
        <v>45647</v>
      </c>
      <c r="D510" s="3">
        <v>0.875</v>
      </c>
      <c r="E510">
        <v>-5.0999999999999997E-2</v>
      </c>
      <c r="F510" s="148">
        <f t="shared" si="7"/>
        <v>-5.0999999999999996</v>
      </c>
      <c r="G510">
        <v>-5.0999999999999996</v>
      </c>
    </row>
    <row r="511" spans="1:7" hidden="1">
      <c r="A511">
        <v>-5.9214000000000002</v>
      </c>
      <c r="B511">
        <v>105.9867</v>
      </c>
      <c r="C511" s="2">
        <v>45647</v>
      </c>
      <c r="D511" s="3">
        <v>0.91666666666666663</v>
      </c>
      <c r="E511">
        <v>-8.0000000000000002E-3</v>
      </c>
      <c r="F511" s="148">
        <f t="shared" si="7"/>
        <v>-0.8</v>
      </c>
      <c r="G511">
        <v>-0.8</v>
      </c>
    </row>
    <row r="512" spans="1:7" hidden="1">
      <c r="A512">
        <v>-5.9214000000000002</v>
      </c>
      <c r="B512">
        <v>105.9867</v>
      </c>
      <c r="C512" s="2">
        <v>45647</v>
      </c>
      <c r="D512" s="3">
        <v>0.95833333333333337</v>
      </c>
      <c r="E512">
        <v>-1E-3</v>
      </c>
      <c r="F512" s="148">
        <f t="shared" si="7"/>
        <v>-0.1</v>
      </c>
      <c r="G512">
        <v>-0.1</v>
      </c>
    </row>
    <row r="513" spans="1:32" hidden="1">
      <c r="A513">
        <v>-5.9214000000000002</v>
      </c>
      <c r="B513">
        <v>105.9867</v>
      </c>
      <c r="C513" s="2">
        <v>45648</v>
      </c>
      <c r="D513" s="3">
        <v>0</v>
      </c>
      <c r="E513">
        <v>-2.9000000000000001E-2</v>
      </c>
      <c r="F513" s="1">
        <f t="shared" si="7"/>
        <v>-2.9000000000000004</v>
      </c>
      <c r="G513">
        <v>-2.9000000000000004</v>
      </c>
      <c r="I513">
        <v>-10.6</v>
      </c>
      <c r="J513">
        <v>-1.7999999999999998</v>
      </c>
      <c r="K513">
        <v>8</v>
      </c>
      <c r="L513">
        <v>16.7</v>
      </c>
      <c r="M513">
        <v>22.5</v>
      </c>
      <c r="N513">
        <v>24.2</v>
      </c>
      <c r="O513">
        <v>21.5</v>
      </c>
      <c r="P513">
        <v>15.1</v>
      </c>
      <c r="Q513">
        <v>6.7</v>
      </c>
      <c r="R513">
        <v>-2</v>
      </c>
      <c r="S513">
        <v>-9.1</v>
      </c>
      <c r="T513">
        <v>-13.3</v>
      </c>
      <c r="U513">
        <v>-14.000000000000002</v>
      </c>
      <c r="V513">
        <v>-11.600000000000001</v>
      </c>
      <c r="W513">
        <v>-7.1999999999999993</v>
      </c>
      <c r="X513">
        <v>-2.2999999999999998</v>
      </c>
      <c r="Y513">
        <v>1.6</v>
      </c>
      <c r="Z513">
        <v>3.4000000000000004</v>
      </c>
      <c r="AA513">
        <v>2.5</v>
      </c>
      <c r="AB513">
        <v>-0.5</v>
      </c>
      <c r="AC513">
        <v>-4.8</v>
      </c>
      <c r="AD513">
        <v>-8.9</v>
      </c>
      <c r="AE513">
        <v>-11.4</v>
      </c>
      <c r="AF513">
        <v>-11.200000000000001</v>
      </c>
    </row>
    <row r="514" spans="1:32" hidden="1">
      <c r="A514">
        <v>-5.9214000000000002</v>
      </c>
      <c r="B514">
        <v>105.9867</v>
      </c>
      <c r="C514" s="2">
        <v>45648</v>
      </c>
      <c r="D514" s="3">
        <v>4.1666666666666664E-2</v>
      </c>
      <c r="E514">
        <v>-7.4999999999999997E-2</v>
      </c>
      <c r="F514" s="148">
        <f t="shared" si="7"/>
        <v>-7.5</v>
      </c>
      <c r="G514">
        <v>-7.5</v>
      </c>
      <c r="I514">
        <v>-2.9000000000000004</v>
      </c>
      <c r="J514">
        <v>-7.5</v>
      </c>
      <c r="K514">
        <v>-12.1</v>
      </c>
      <c r="L514">
        <v>-14.299999999999999</v>
      </c>
      <c r="M514">
        <v>-12.4</v>
      </c>
      <c r="N514">
        <v>-5.8000000000000007</v>
      </c>
      <c r="O514">
        <v>4.8</v>
      </c>
      <c r="P514">
        <v>17.899999999999999</v>
      </c>
      <c r="Q514">
        <v>30.7</v>
      </c>
      <c r="R514">
        <v>40.5</v>
      </c>
      <c r="S514">
        <v>44.800000000000004</v>
      </c>
      <c r="T514">
        <v>42.4</v>
      </c>
      <c r="U514">
        <v>33.200000000000003</v>
      </c>
      <c r="V514">
        <v>18.600000000000001</v>
      </c>
      <c r="W514">
        <v>1.2</v>
      </c>
      <c r="X514">
        <v>-16</v>
      </c>
      <c r="Y514">
        <v>-30</v>
      </c>
      <c r="Z514">
        <v>-38.800000000000004</v>
      </c>
      <c r="AA514">
        <v>-41.199999999999996</v>
      </c>
      <c r="AB514">
        <v>-37.700000000000003</v>
      </c>
      <c r="AC514">
        <v>-29.799999999999997</v>
      </c>
      <c r="AD514">
        <v>-19.900000000000002</v>
      </c>
      <c r="AE514">
        <v>-10.299999999999999</v>
      </c>
      <c r="AF514">
        <v>-3.1</v>
      </c>
    </row>
    <row r="515" spans="1:32" hidden="1">
      <c r="A515">
        <v>-5.9214000000000002</v>
      </c>
      <c r="B515">
        <v>105.9867</v>
      </c>
      <c r="C515" s="2">
        <v>45648</v>
      </c>
      <c r="D515" s="3">
        <v>8.3333333333333329E-2</v>
      </c>
      <c r="E515">
        <v>-0.121</v>
      </c>
      <c r="F515" s="148">
        <f t="shared" si="7"/>
        <v>-12.1</v>
      </c>
      <c r="G515">
        <v>-12.1</v>
      </c>
    </row>
    <row r="516" spans="1:32" hidden="1">
      <c r="A516">
        <v>-5.9214000000000002</v>
      </c>
      <c r="B516">
        <v>105.9867</v>
      </c>
      <c r="C516" s="2">
        <v>45648</v>
      </c>
      <c r="D516" s="3">
        <v>0.125</v>
      </c>
      <c r="E516">
        <v>-0.14299999999999999</v>
      </c>
      <c r="F516" s="148">
        <f t="shared" si="7"/>
        <v>-14.299999999999999</v>
      </c>
      <c r="G516">
        <v>-14.299999999999999</v>
      </c>
    </row>
    <row r="517" spans="1:32" hidden="1">
      <c r="A517">
        <v>-5.9214000000000002</v>
      </c>
      <c r="B517">
        <v>105.9867</v>
      </c>
      <c r="C517" s="2">
        <v>45648</v>
      </c>
      <c r="D517" s="3">
        <v>0.16666666666666666</v>
      </c>
      <c r="E517">
        <v>-0.124</v>
      </c>
      <c r="F517" s="148">
        <f t="shared" si="7"/>
        <v>-12.4</v>
      </c>
      <c r="G517">
        <v>-12.4</v>
      </c>
    </row>
    <row r="518" spans="1:32" hidden="1">
      <c r="A518">
        <v>-5.9214000000000002</v>
      </c>
      <c r="B518">
        <v>105.9867</v>
      </c>
      <c r="C518" s="2">
        <v>45648</v>
      </c>
      <c r="D518" s="3">
        <v>0.20833333333333334</v>
      </c>
      <c r="E518">
        <v>-5.8000000000000003E-2</v>
      </c>
      <c r="F518" s="148">
        <f t="shared" si="7"/>
        <v>-5.8000000000000007</v>
      </c>
      <c r="G518">
        <v>-5.8000000000000007</v>
      </c>
    </row>
    <row r="519" spans="1:32" hidden="1">
      <c r="A519">
        <v>-5.9214000000000002</v>
      </c>
      <c r="B519">
        <v>105.9867</v>
      </c>
      <c r="C519" s="2">
        <v>45648</v>
      </c>
      <c r="D519" s="3">
        <v>0.25</v>
      </c>
      <c r="E519">
        <v>4.8000000000000001E-2</v>
      </c>
      <c r="F519" s="148">
        <f t="shared" si="7"/>
        <v>4.8</v>
      </c>
      <c r="G519">
        <v>4.8</v>
      </c>
    </row>
    <row r="520" spans="1:32" hidden="1">
      <c r="A520">
        <v>-5.9214000000000002</v>
      </c>
      <c r="B520">
        <v>105.9867</v>
      </c>
      <c r="C520" s="2">
        <v>45648</v>
      </c>
      <c r="D520" s="3">
        <v>0.29166666666666669</v>
      </c>
      <c r="E520">
        <v>0.17899999999999999</v>
      </c>
      <c r="F520" s="148">
        <f t="shared" si="7"/>
        <v>17.899999999999999</v>
      </c>
      <c r="G520">
        <v>17.899999999999999</v>
      </c>
    </row>
    <row r="521" spans="1:32" hidden="1">
      <c r="A521">
        <v>-5.9214000000000002</v>
      </c>
      <c r="B521">
        <v>105.9867</v>
      </c>
      <c r="C521" s="2">
        <v>45648</v>
      </c>
      <c r="D521" s="3">
        <v>0.33333333333333331</v>
      </c>
      <c r="E521">
        <v>0.307</v>
      </c>
      <c r="F521" s="148">
        <f t="shared" si="7"/>
        <v>30.7</v>
      </c>
      <c r="G521">
        <v>30.7</v>
      </c>
    </row>
    <row r="522" spans="1:32" hidden="1">
      <c r="A522">
        <v>-5.9214000000000002</v>
      </c>
      <c r="B522">
        <v>105.9867</v>
      </c>
      <c r="C522" s="2">
        <v>45648</v>
      </c>
      <c r="D522" s="3">
        <v>0.375</v>
      </c>
      <c r="E522">
        <v>0.40500000000000003</v>
      </c>
      <c r="F522" s="148">
        <f t="shared" ref="F522:F585" si="8">E522*100</f>
        <v>40.5</v>
      </c>
      <c r="G522">
        <v>40.5</v>
      </c>
    </row>
    <row r="523" spans="1:32" hidden="1">
      <c r="A523">
        <v>-5.9214000000000002</v>
      </c>
      <c r="B523">
        <v>105.9867</v>
      </c>
      <c r="C523" s="2">
        <v>45648</v>
      </c>
      <c r="D523" s="3">
        <v>0.41666666666666669</v>
      </c>
      <c r="E523">
        <v>0.44800000000000001</v>
      </c>
      <c r="F523" s="148">
        <f t="shared" si="8"/>
        <v>44.800000000000004</v>
      </c>
      <c r="G523">
        <v>44.800000000000004</v>
      </c>
    </row>
    <row r="524" spans="1:32" hidden="1">
      <c r="A524">
        <v>-5.9214000000000002</v>
      </c>
      <c r="B524">
        <v>105.9867</v>
      </c>
      <c r="C524" s="2">
        <v>45648</v>
      </c>
      <c r="D524" s="3">
        <v>0.45833333333333331</v>
      </c>
      <c r="E524">
        <v>0.42399999999999999</v>
      </c>
      <c r="F524" s="148">
        <f t="shared" si="8"/>
        <v>42.4</v>
      </c>
      <c r="G524">
        <v>42.4</v>
      </c>
    </row>
    <row r="525" spans="1:32" hidden="1">
      <c r="A525">
        <v>-5.9214000000000002</v>
      </c>
      <c r="B525">
        <v>105.9867</v>
      </c>
      <c r="C525" s="2">
        <v>45648</v>
      </c>
      <c r="D525" s="3">
        <v>0.5</v>
      </c>
      <c r="E525">
        <v>0.33200000000000002</v>
      </c>
      <c r="F525" s="148">
        <f t="shared" si="8"/>
        <v>33.200000000000003</v>
      </c>
      <c r="G525">
        <v>33.200000000000003</v>
      </c>
    </row>
    <row r="526" spans="1:32" hidden="1">
      <c r="A526">
        <v>-5.9214000000000002</v>
      </c>
      <c r="B526">
        <v>105.9867</v>
      </c>
      <c r="C526" s="2">
        <v>45648</v>
      </c>
      <c r="D526" s="3">
        <v>0.54166666666666663</v>
      </c>
      <c r="E526">
        <v>0.186</v>
      </c>
      <c r="F526" s="148">
        <f t="shared" si="8"/>
        <v>18.600000000000001</v>
      </c>
      <c r="G526">
        <v>18.600000000000001</v>
      </c>
    </row>
    <row r="527" spans="1:32" hidden="1">
      <c r="A527">
        <v>-5.9214000000000002</v>
      </c>
      <c r="B527">
        <v>105.9867</v>
      </c>
      <c r="C527" s="2">
        <v>45648</v>
      </c>
      <c r="D527" s="3">
        <v>0.58333333333333337</v>
      </c>
      <c r="E527">
        <v>1.2E-2</v>
      </c>
      <c r="F527" s="148">
        <f t="shared" si="8"/>
        <v>1.2</v>
      </c>
      <c r="G527">
        <v>1.2</v>
      </c>
    </row>
    <row r="528" spans="1:32" hidden="1">
      <c r="A528">
        <v>-5.9214000000000002</v>
      </c>
      <c r="B528">
        <v>105.9867</v>
      </c>
      <c r="C528" s="2">
        <v>45648</v>
      </c>
      <c r="D528" s="3">
        <v>0.625</v>
      </c>
      <c r="E528">
        <v>-0.16</v>
      </c>
      <c r="F528" s="148">
        <f t="shared" si="8"/>
        <v>-16</v>
      </c>
      <c r="G528">
        <v>-16</v>
      </c>
    </row>
    <row r="529" spans="1:32" hidden="1">
      <c r="A529">
        <v>-5.9214000000000002</v>
      </c>
      <c r="B529">
        <v>105.9867</v>
      </c>
      <c r="C529" s="2">
        <v>45648</v>
      </c>
      <c r="D529" s="3">
        <v>0.66666666666666663</v>
      </c>
      <c r="E529">
        <v>-0.3</v>
      </c>
      <c r="F529" s="148">
        <f t="shared" si="8"/>
        <v>-30</v>
      </c>
      <c r="G529">
        <v>-30</v>
      </c>
    </row>
    <row r="530" spans="1:32" hidden="1">
      <c r="A530">
        <v>-5.9214000000000002</v>
      </c>
      <c r="B530">
        <v>105.9867</v>
      </c>
      <c r="C530" s="2">
        <v>45648</v>
      </c>
      <c r="D530" s="3">
        <v>0.70833333333333337</v>
      </c>
      <c r="E530">
        <v>-0.38800000000000001</v>
      </c>
      <c r="F530" s="148">
        <f t="shared" si="8"/>
        <v>-38.800000000000004</v>
      </c>
      <c r="G530">
        <v>-38.800000000000004</v>
      </c>
    </row>
    <row r="531" spans="1:32" hidden="1">
      <c r="A531">
        <v>-5.9214000000000002</v>
      </c>
      <c r="B531">
        <v>105.9867</v>
      </c>
      <c r="C531" s="2">
        <v>45648</v>
      </c>
      <c r="D531" s="3">
        <v>0.75</v>
      </c>
      <c r="E531">
        <v>-0.41199999999999998</v>
      </c>
      <c r="F531" s="148">
        <f t="shared" si="8"/>
        <v>-41.199999999999996</v>
      </c>
      <c r="G531">
        <v>-41.199999999999996</v>
      </c>
    </row>
    <row r="532" spans="1:32" hidden="1">
      <c r="A532">
        <v>-5.9214000000000002</v>
      </c>
      <c r="B532">
        <v>105.9867</v>
      </c>
      <c r="C532" s="2">
        <v>45648</v>
      </c>
      <c r="D532" s="3">
        <v>0.79166666666666663</v>
      </c>
      <c r="E532">
        <v>-0.377</v>
      </c>
      <c r="F532" s="148">
        <f t="shared" si="8"/>
        <v>-37.700000000000003</v>
      </c>
      <c r="G532">
        <v>-37.700000000000003</v>
      </c>
    </row>
    <row r="533" spans="1:32" hidden="1">
      <c r="A533">
        <v>-5.9214000000000002</v>
      </c>
      <c r="B533">
        <v>105.9867</v>
      </c>
      <c r="C533" s="2">
        <v>45648</v>
      </c>
      <c r="D533" s="3">
        <v>0.83333333333333337</v>
      </c>
      <c r="E533">
        <v>-0.29799999999999999</v>
      </c>
      <c r="F533" s="148">
        <f t="shared" si="8"/>
        <v>-29.799999999999997</v>
      </c>
      <c r="G533">
        <v>-29.799999999999997</v>
      </c>
    </row>
    <row r="534" spans="1:32" hidden="1">
      <c r="A534">
        <v>-5.9214000000000002</v>
      </c>
      <c r="B534">
        <v>105.9867</v>
      </c>
      <c r="C534" s="2">
        <v>45648</v>
      </c>
      <c r="D534" s="3">
        <v>0.875</v>
      </c>
      <c r="E534">
        <v>-0.19900000000000001</v>
      </c>
      <c r="F534" s="148">
        <f t="shared" si="8"/>
        <v>-19.900000000000002</v>
      </c>
      <c r="G534">
        <v>-19.900000000000002</v>
      </c>
    </row>
    <row r="535" spans="1:32" hidden="1">
      <c r="A535">
        <v>-5.9214000000000002</v>
      </c>
      <c r="B535">
        <v>105.9867</v>
      </c>
      <c r="C535" s="2">
        <v>45648</v>
      </c>
      <c r="D535" s="3">
        <v>0.91666666666666663</v>
      </c>
      <c r="E535">
        <v>-0.10299999999999999</v>
      </c>
      <c r="F535" s="148">
        <f t="shared" si="8"/>
        <v>-10.299999999999999</v>
      </c>
      <c r="G535">
        <v>-10.299999999999999</v>
      </c>
    </row>
    <row r="536" spans="1:32" hidden="1">
      <c r="A536">
        <v>-5.9214000000000002</v>
      </c>
      <c r="B536">
        <v>105.9867</v>
      </c>
      <c r="C536" s="2">
        <v>45648</v>
      </c>
      <c r="D536" s="3">
        <v>0.95833333333333337</v>
      </c>
      <c r="E536">
        <v>-3.1E-2</v>
      </c>
      <c r="F536" s="148">
        <f t="shared" si="8"/>
        <v>-3.1</v>
      </c>
      <c r="G536">
        <v>-3.1</v>
      </c>
    </row>
    <row r="537" spans="1:32" hidden="1">
      <c r="A537">
        <v>-5.9214000000000002</v>
      </c>
      <c r="B537">
        <v>105.9867</v>
      </c>
      <c r="C537" s="2">
        <v>45649</v>
      </c>
      <c r="D537" s="3">
        <v>0</v>
      </c>
      <c r="E537">
        <v>7.0000000000000001E-3</v>
      </c>
      <c r="F537" s="1">
        <f t="shared" si="8"/>
        <v>0.70000000000000007</v>
      </c>
      <c r="G537">
        <v>0.70000000000000007</v>
      </c>
      <c r="I537">
        <v>-8.1</v>
      </c>
      <c r="J537">
        <v>-2.2999999999999998</v>
      </c>
      <c r="K537">
        <v>4.9000000000000004</v>
      </c>
      <c r="L537">
        <v>12.1</v>
      </c>
      <c r="M537">
        <v>17.8</v>
      </c>
      <c r="N537">
        <v>20.5</v>
      </c>
      <c r="O537">
        <v>19.8</v>
      </c>
      <c r="P537">
        <v>15.6</v>
      </c>
      <c r="Q537">
        <v>8.9</v>
      </c>
      <c r="R537">
        <v>1.0999999999999999</v>
      </c>
      <c r="S537">
        <v>-6.4</v>
      </c>
      <c r="T537">
        <v>-12</v>
      </c>
      <c r="U537">
        <v>-15</v>
      </c>
      <c r="V537">
        <v>-15</v>
      </c>
      <c r="W537">
        <v>-12.5</v>
      </c>
      <c r="X537">
        <v>-8.5</v>
      </c>
      <c r="Y537">
        <v>-4.1000000000000005</v>
      </c>
      <c r="Z537">
        <v>-0.6</v>
      </c>
      <c r="AA537">
        <v>1.4000000000000001</v>
      </c>
      <c r="AB537">
        <v>1.5</v>
      </c>
      <c r="AC537">
        <v>0.1</v>
      </c>
      <c r="AD537">
        <v>-2.1</v>
      </c>
      <c r="AE537">
        <v>-4</v>
      </c>
      <c r="AF537">
        <v>-4.8</v>
      </c>
    </row>
    <row r="538" spans="1:32" hidden="1">
      <c r="A538">
        <v>-5.9214000000000002</v>
      </c>
      <c r="B538">
        <v>105.9867</v>
      </c>
      <c r="C538" s="2">
        <v>45649</v>
      </c>
      <c r="D538" s="3">
        <v>4.1666666666666664E-2</v>
      </c>
      <c r="E538">
        <v>1.2E-2</v>
      </c>
      <c r="F538" s="148">
        <f t="shared" si="8"/>
        <v>1.2</v>
      </c>
      <c r="G538">
        <v>1.2</v>
      </c>
      <c r="I538">
        <v>0.70000000000000007</v>
      </c>
      <c r="J538">
        <v>1.2</v>
      </c>
      <c r="K538">
        <v>-0.5</v>
      </c>
      <c r="L538">
        <v>-2.5</v>
      </c>
      <c r="M538">
        <v>-2.8000000000000003</v>
      </c>
      <c r="N538">
        <v>0.1</v>
      </c>
      <c r="O538">
        <v>6.9</v>
      </c>
      <c r="P538">
        <v>16.8</v>
      </c>
      <c r="Q538">
        <v>28.299999999999997</v>
      </c>
      <c r="R538">
        <v>38.800000000000004</v>
      </c>
      <c r="S538">
        <v>45.7</v>
      </c>
      <c r="T538">
        <v>46.9</v>
      </c>
      <c r="U538">
        <v>41.199999999999996</v>
      </c>
      <c r="V538">
        <v>28.7</v>
      </c>
      <c r="W538">
        <v>11.3</v>
      </c>
      <c r="X538">
        <v>-8.5</v>
      </c>
      <c r="Y538">
        <v>-27.400000000000002</v>
      </c>
      <c r="Z538">
        <v>-42.3</v>
      </c>
      <c r="AA538">
        <v>-51</v>
      </c>
      <c r="AB538">
        <v>-52.5</v>
      </c>
      <c r="AC538">
        <v>-47.199999999999996</v>
      </c>
      <c r="AD538">
        <v>-36.9</v>
      </c>
      <c r="AE538">
        <v>-24.2</v>
      </c>
      <c r="AF538">
        <v>-11.600000000000001</v>
      </c>
    </row>
    <row r="539" spans="1:32" hidden="1">
      <c r="A539">
        <v>-5.9214000000000002</v>
      </c>
      <c r="B539">
        <v>105.9867</v>
      </c>
      <c r="C539" s="2">
        <v>45649</v>
      </c>
      <c r="D539" s="3">
        <v>8.3333333333333329E-2</v>
      </c>
      <c r="E539">
        <v>-5.0000000000000001E-3</v>
      </c>
      <c r="F539" s="148">
        <f t="shared" si="8"/>
        <v>-0.5</v>
      </c>
      <c r="G539">
        <v>-0.5</v>
      </c>
    </row>
    <row r="540" spans="1:32" hidden="1">
      <c r="A540">
        <v>-5.9214000000000002</v>
      </c>
      <c r="B540">
        <v>105.9867</v>
      </c>
      <c r="C540" s="2">
        <v>45649</v>
      </c>
      <c r="D540" s="3">
        <v>0.125</v>
      </c>
      <c r="E540">
        <v>-2.5000000000000001E-2</v>
      </c>
      <c r="F540" s="148">
        <f t="shared" si="8"/>
        <v>-2.5</v>
      </c>
      <c r="G540">
        <v>-2.5</v>
      </c>
    </row>
    <row r="541" spans="1:32" hidden="1">
      <c r="A541">
        <v>-5.9214000000000002</v>
      </c>
      <c r="B541">
        <v>105.9867</v>
      </c>
      <c r="C541" s="2">
        <v>45649</v>
      </c>
      <c r="D541" s="3">
        <v>0.16666666666666666</v>
      </c>
      <c r="E541">
        <v>-2.8000000000000001E-2</v>
      </c>
      <c r="F541" s="148">
        <f t="shared" si="8"/>
        <v>-2.8000000000000003</v>
      </c>
      <c r="G541">
        <v>-2.8000000000000003</v>
      </c>
    </row>
    <row r="542" spans="1:32" hidden="1">
      <c r="A542">
        <v>-5.9214000000000002</v>
      </c>
      <c r="B542">
        <v>105.9867</v>
      </c>
      <c r="C542" s="2">
        <v>45649</v>
      </c>
      <c r="D542" s="3">
        <v>0.20833333333333334</v>
      </c>
      <c r="E542">
        <v>1E-3</v>
      </c>
      <c r="F542" s="148">
        <f t="shared" si="8"/>
        <v>0.1</v>
      </c>
      <c r="G542">
        <v>0.1</v>
      </c>
    </row>
    <row r="543" spans="1:32" hidden="1">
      <c r="A543">
        <v>-5.9214000000000002</v>
      </c>
      <c r="B543">
        <v>105.9867</v>
      </c>
      <c r="C543" s="2">
        <v>45649</v>
      </c>
      <c r="D543" s="3">
        <v>0.25</v>
      </c>
      <c r="E543">
        <v>6.9000000000000006E-2</v>
      </c>
      <c r="F543" s="148">
        <f t="shared" si="8"/>
        <v>6.9</v>
      </c>
      <c r="G543">
        <v>6.9</v>
      </c>
    </row>
    <row r="544" spans="1:32" hidden="1">
      <c r="A544">
        <v>-5.9214000000000002</v>
      </c>
      <c r="B544">
        <v>105.9867</v>
      </c>
      <c r="C544" s="2">
        <v>45649</v>
      </c>
      <c r="D544" s="3">
        <v>0.29166666666666669</v>
      </c>
      <c r="E544">
        <v>0.16800000000000001</v>
      </c>
      <c r="F544" s="148">
        <f t="shared" si="8"/>
        <v>16.8</v>
      </c>
      <c r="G544">
        <v>16.8</v>
      </c>
    </row>
    <row r="545" spans="1:7" hidden="1">
      <c r="A545">
        <v>-5.9214000000000002</v>
      </c>
      <c r="B545">
        <v>105.9867</v>
      </c>
      <c r="C545" s="2">
        <v>45649</v>
      </c>
      <c r="D545" s="3">
        <v>0.33333333333333331</v>
      </c>
      <c r="E545">
        <v>0.28299999999999997</v>
      </c>
      <c r="F545" s="148">
        <f t="shared" si="8"/>
        <v>28.299999999999997</v>
      </c>
      <c r="G545">
        <v>28.299999999999997</v>
      </c>
    </row>
    <row r="546" spans="1:7" hidden="1">
      <c r="A546">
        <v>-5.9214000000000002</v>
      </c>
      <c r="B546">
        <v>105.9867</v>
      </c>
      <c r="C546" s="2">
        <v>45649</v>
      </c>
      <c r="D546" s="3">
        <v>0.375</v>
      </c>
      <c r="E546">
        <v>0.38800000000000001</v>
      </c>
      <c r="F546" s="148">
        <f t="shared" si="8"/>
        <v>38.800000000000004</v>
      </c>
      <c r="G546">
        <v>38.800000000000004</v>
      </c>
    </row>
    <row r="547" spans="1:7" hidden="1">
      <c r="A547">
        <v>-5.9214000000000002</v>
      </c>
      <c r="B547">
        <v>105.9867</v>
      </c>
      <c r="C547" s="2">
        <v>45649</v>
      </c>
      <c r="D547" s="3">
        <v>0.41666666666666669</v>
      </c>
      <c r="E547">
        <v>0.45700000000000002</v>
      </c>
      <c r="F547" s="148">
        <f t="shared" si="8"/>
        <v>45.7</v>
      </c>
      <c r="G547">
        <v>45.7</v>
      </c>
    </row>
    <row r="548" spans="1:7" hidden="1">
      <c r="A548">
        <v>-5.9214000000000002</v>
      </c>
      <c r="B548">
        <v>105.9867</v>
      </c>
      <c r="C548" s="2">
        <v>45649</v>
      </c>
      <c r="D548" s="3">
        <v>0.45833333333333331</v>
      </c>
      <c r="E548">
        <v>0.46899999999999997</v>
      </c>
      <c r="F548" s="148">
        <f t="shared" si="8"/>
        <v>46.9</v>
      </c>
      <c r="G548">
        <v>46.9</v>
      </c>
    </row>
    <row r="549" spans="1:7" hidden="1">
      <c r="A549">
        <v>-5.9214000000000002</v>
      </c>
      <c r="B549">
        <v>105.9867</v>
      </c>
      <c r="C549" s="2">
        <v>45649</v>
      </c>
      <c r="D549" s="3">
        <v>0.5</v>
      </c>
      <c r="E549">
        <v>0.41199999999999998</v>
      </c>
      <c r="F549" s="148">
        <f t="shared" si="8"/>
        <v>41.199999999999996</v>
      </c>
      <c r="G549">
        <v>41.199999999999996</v>
      </c>
    </row>
    <row r="550" spans="1:7" hidden="1">
      <c r="A550">
        <v>-5.9214000000000002</v>
      </c>
      <c r="B550">
        <v>105.9867</v>
      </c>
      <c r="C550" s="2">
        <v>45649</v>
      </c>
      <c r="D550" s="3">
        <v>0.54166666666666663</v>
      </c>
      <c r="E550">
        <v>0.28699999999999998</v>
      </c>
      <c r="F550" s="148">
        <f t="shared" si="8"/>
        <v>28.7</v>
      </c>
      <c r="G550">
        <v>28.7</v>
      </c>
    </row>
    <row r="551" spans="1:7" hidden="1">
      <c r="A551">
        <v>-5.9214000000000002</v>
      </c>
      <c r="B551">
        <v>105.9867</v>
      </c>
      <c r="C551" s="2">
        <v>45649</v>
      </c>
      <c r="D551" s="3">
        <v>0.58333333333333337</v>
      </c>
      <c r="E551">
        <v>0.113</v>
      </c>
      <c r="F551" s="148">
        <f t="shared" si="8"/>
        <v>11.3</v>
      </c>
      <c r="G551">
        <v>11.3</v>
      </c>
    </row>
    <row r="552" spans="1:7" hidden="1">
      <c r="A552">
        <v>-5.9214000000000002</v>
      </c>
      <c r="B552">
        <v>105.9867</v>
      </c>
      <c r="C552" s="2">
        <v>45649</v>
      </c>
      <c r="D552" s="3">
        <v>0.625</v>
      </c>
      <c r="E552">
        <v>-8.5000000000000006E-2</v>
      </c>
      <c r="F552" s="148">
        <f t="shared" si="8"/>
        <v>-8.5</v>
      </c>
      <c r="G552">
        <v>-8.5</v>
      </c>
    </row>
    <row r="553" spans="1:7" hidden="1">
      <c r="A553">
        <v>-5.9214000000000002</v>
      </c>
      <c r="B553">
        <v>105.9867</v>
      </c>
      <c r="C553" s="2">
        <v>45649</v>
      </c>
      <c r="D553" s="3">
        <v>0.66666666666666663</v>
      </c>
      <c r="E553">
        <v>-0.27400000000000002</v>
      </c>
      <c r="F553" s="148">
        <f t="shared" si="8"/>
        <v>-27.400000000000002</v>
      </c>
      <c r="G553">
        <v>-27.400000000000002</v>
      </c>
    </row>
    <row r="554" spans="1:7" hidden="1">
      <c r="A554">
        <v>-5.9214000000000002</v>
      </c>
      <c r="B554">
        <v>105.9867</v>
      </c>
      <c r="C554" s="2">
        <v>45649</v>
      </c>
      <c r="D554" s="3">
        <v>0.70833333333333337</v>
      </c>
      <c r="E554">
        <v>-0.42299999999999999</v>
      </c>
      <c r="F554" s="148">
        <f t="shared" si="8"/>
        <v>-42.3</v>
      </c>
      <c r="G554">
        <v>-42.3</v>
      </c>
    </row>
    <row r="555" spans="1:7" hidden="1">
      <c r="A555">
        <v>-5.9214000000000002</v>
      </c>
      <c r="B555">
        <v>105.9867</v>
      </c>
      <c r="C555" s="2">
        <v>45649</v>
      </c>
      <c r="D555" s="3">
        <v>0.75</v>
      </c>
      <c r="E555">
        <v>-0.51</v>
      </c>
      <c r="F555" s="148">
        <f t="shared" si="8"/>
        <v>-51</v>
      </c>
      <c r="G555">
        <v>-51</v>
      </c>
    </row>
    <row r="556" spans="1:7" hidden="1">
      <c r="A556">
        <v>-5.9214000000000002</v>
      </c>
      <c r="B556">
        <v>105.9867</v>
      </c>
      <c r="C556" s="2">
        <v>45649</v>
      </c>
      <c r="D556" s="3">
        <v>0.79166666666666663</v>
      </c>
      <c r="E556">
        <v>-0.52500000000000002</v>
      </c>
      <c r="F556" s="148">
        <f t="shared" si="8"/>
        <v>-52.5</v>
      </c>
      <c r="G556">
        <v>-52.5</v>
      </c>
    </row>
    <row r="557" spans="1:7" hidden="1">
      <c r="A557">
        <v>-5.9214000000000002</v>
      </c>
      <c r="B557">
        <v>105.9867</v>
      </c>
      <c r="C557" s="2">
        <v>45649</v>
      </c>
      <c r="D557" s="3">
        <v>0.83333333333333337</v>
      </c>
      <c r="E557">
        <v>-0.47199999999999998</v>
      </c>
      <c r="F557" s="148">
        <f t="shared" si="8"/>
        <v>-47.199999999999996</v>
      </c>
      <c r="G557">
        <v>-47.199999999999996</v>
      </c>
    </row>
    <row r="558" spans="1:7" hidden="1">
      <c r="A558">
        <v>-5.9214000000000002</v>
      </c>
      <c r="B558">
        <v>105.9867</v>
      </c>
      <c r="C558" s="2">
        <v>45649</v>
      </c>
      <c r="D558" s="3">
        <v>0.875</v>
      </c>
      <c r="E558">
        <v>-0.36899999999999999</v>
      </c>
      <c r="F558" s="148">
        <f t="shared" si="8"/>
        <v>-36.9</v>
      </c>
      <c r="G558">
        <v>-36.9</v>
      </c>
    </row>
    <row r="559" spans="1:7" hidden="1">
      <c r="A559">
        <v>-5.9214000000000002</v>
      </c>
      <c r="B559">
        <v>105.9867</v>
      </c>
      <c r="C559" s="2">
        <v>45649</v>
      </c>
      <c r="D559" s="3">
        <v>0.91666666666666663</v>
      </c>
      <c r="E559">
        <v>-0.24199999999999999</v>
      </c>
      <c r="F559" s="148">
        <f t="shared" si="8"/>
        <v>-24.2</v>
      </c>
      <c r="G559">
        <v>-24.2</v>
      </c>
    </row>
    <row r="560" spans="1:7" hidden="1">
      <c r="A560">
        <v>-5.9214000000000002</v>
      </c>
      <c r="B560">
        <v>105.9867</v>
      </c>
      <c r="C560" s="2">
        <v>45649</v>
      </c>
      <c r="D560" s="3">
        <v>0.95833333333333337</v>
      </c>
      <c r="E560">
        <v>-0.11600000000000001</v>
      </c>
      <c r="F560" s="148">
        <f t="shared" si="8"/>
        <v>-11.600000000000001</v>
      </c>
      <c r="G560">
        <v>-11.600000000000001</v>
      </c>
    </row>
    <row r="561" spans="1:32" hidden="1">
      <c r="A561">
        <v>-5.9214000000000002</v>
      </c>
      <c r="B561">
        <v>105.9867</v>
      </c>
      <c r="C561" s="2">
        <v>45650</v>
      </c>
      <c r="D561" s="3">
        <v>0</v>
      </c>
      <c r="E561">
        <v>-1.6E-2</v>
      </c>
      <c r="F561" s="1">
        <f t="shared" si="8"/>
        <v>-1.6</v>
      </c>
      <c r="G561">
        <v>-1.6</v>
      </c>
      <c r="I561">
        <v>-3.6999999999999997</v>
      </c>
      <c r="J561">
        <v>-0.70000000000000007</v>
      </c>
      <c r="K561">
        <v>3.8</v>
      </c>
      <c r="L561">
        <v>8.9</v>
      </c>
      <c r="M561">
        <v>13.5</v>
      </c>
      <c r="N561">
        <v>16.5</v>
      </c>
      <c r="O561">
        <v>17</v>
      </c>
      <c r="P561">
        <v>14.799999999999999</v>
      </c>
      <c r="Q561">
        <v>10.100000000000001</v>
      </c>
      <c r="R561">
        <v>3.5999999999999996</v>
      </c>
      <c r="S561">
        <v>-3.4000000000000004</v>
      </c>
      <c r="T561">
        <v>-9.7000000000000011</v>
      </c>
      <c r="U561">
        <v>-14.399999999999999</v>
      </c>
      <c r="V561">
        <v>-16.7</v>
      </c>
      <c r="W561">
        <v>-16.400000000000002</v>
      </c>
      <c r="X561">
        <v>-14.000000000000002</v>
      </c>
      <c r="Y561">
        <v>-10.100000000000001</v>
      </c>
      <c r="Z561">
        <v>-5.7</v>
      </c>
      <c r="AA561">
        <v>-1.7000000000000002</v>
      </c>
      <c r="AB561">
        <v>1.0999999999999999</v>
      </c>
      <c r="AC561">
        <v>2.7</v>
      </c>
      <c r="AD561">
        <v>3</v>
      </c>
      <c r="AE561">
        <v>2.5</v>
      </c>
      <c r="AF561">
        <v>1.7999999999999998</v>
      </c>
    </row>
    <row r="562" spans="1:32" hidden="1">
      <c r="A562">
        <v>-5.9214000000000002</v>
      </c>
      <c r="B562">
        <v>105.9867</v>
      </c>
      <c r="C562" s="2">
        <v>45650</v>
      </c>
      <c r="D562" s="3">
        <v>4.1666666666666664E-2</v>
      </c>
      <c r="E562">
        <v>4.7E-2</v>
      </c>
      <c r="F562" s="148">
        <f t="shared" si="8"/>
        <v>4.7</v>
      </c>
      <c r="G562">
        <v>4.7</v>
      </c>
      <c r="I562">
        <v>-1.6</v>
      </c>
      <c r="J562">
        <v>4.7</v>
      </c>
      <c r="K562">
        <v>7.3</v>
      </c>
      <c r="L562">
        <v>7.1999999999999993</v>
      </c>
      <c r="M562">
        <v>6.4</v>
      </c>
      <c r="N562">
        <v>6.8000000000000007</v>
      </c>
      <c r="O562">
        <v>10</v>
      </c>
      <c r="P562">
        <v>16.7</v>
      </c>
      <c r="Q562">
        <v>26.200000000000003</v>
      </c>
      <c r="R562">
        <v>36.700000000000003</v>
      </c>
      <c r="S562">
        <v>45.6</v>
      </c>
      <c r="T562">
        <v>50.4</v>
      </c>
      <c r="U562">
        <v>48.8</v>
      </c>
      <c r="V562">
        <v>39.900000000000006</v>
      </c>
      <c r="W562">
        <v>24.099999999999998</v>
      </c>
      <c r="X562">
        <v>3.4000000000000004</v>
      </c>
      <c r="Y562">
        <v>-19.100000000000001</v>
      </c>
      <c r="Z562">
        <v>-39.700000000000003</v>
      </c>
      <c r="AA562">
        <v>-55.300000000000004</v>
      </c>
      <c r="AB562">
        <v>-63.3</v>
      </c>
      <c r="AC562">
        <v>-62.9</v>
      </c>
      <c r="AD562">
        <v>-54.900000000000006</v>
      </c>
      <c r="AE562">
        <v>-41.3</v>
      </c>
      <c r="AF562">
        <v>-25.3</v>
      </c>
    </row>
    <row r="563" spans="1:32" hidden="1">
      <c r="A563">
        <v>-5.9214000000000002</v>
      </c>
      <c r="B563">
        <v>105.9867</v>
      </c>
      <c r="C563" s="2">
        <v>45650</v>
      </c>
      <c r="D563" s="3">
        <v>8.3333333333333329E-2</v>
      </c>
      <c r="E563">
        <v>7.2999999999999995E-2</v>
      </c>
      <c r="F563" s="148">
        <f t="shared" si="8"/>
        <v>7.3</v>
      </c>
      <c r="G563">
        <v>7.3</v>
      </c>
    </row>
    <row r="564" spans="1:32" hidden="1">
      <c r="A564">
        <v>-5.9214000000000002</v>
      </c>
      <c r="B564">
        <v>105.9867</v>
      </c>
      <c r="C564" s="2">
        <v>45650</v>
      </c>
      <c r="D564" s="3">
        <v>0.125</v>
      </c>
      <c r="E564">
        <v>7.1999999999999995E-2</v>
      </c>
      <c r="F564" s="148">
        <f t="shared" si="8"/>
        <v>7.1999999999999993</v>
      </c>
      <c r="G564">
        <v>7.1999999999999993</v>
      </c>
    </row>
    <row r="565" spans="1:32" hidden="1">
      <c r="A565">
        <v>-5.9214000000000002</v>
      </c>
      <c r="B565">
        <v>105.9867</v>
      </c>
      <c r="C565" s="2">
        <v>45650</v>
      </c>
      <c r="D565" s="3">
        <v>0.16666666666666666</v>
      </c>
      <c r="E565">
        <v>6.4000000000000001E-2</v>
      </c>
      <c r="F565" s="148">
        <f t="shared" si="8"/>
        <v>6.4</v>
      </c>
      <c r="G565">
        <v>6.4</v>
      </c>
    </row>
    <row r="566" spans="1:32" hidden="1">
      <c r="A566">
        <v>-5.9214000000000002</v>
      </c>
      <c r="B566">
        <v>105.9867</v>
      </c>
      <c r="C566" s="2">
        <v>45650</v>
      </c>
      <c r="D566" s="3">
        <v>0.20833333333333334</v>
      </c>
      <c r="E566">
        <v>6.8000000000000005E-2</v>
      </c>
      <c r="F566" s="148">
        <f t="shared" si="8"/>
        <v>6.8000000000000007</v>
      </c>
      <c r="G566">
        <v>6.8000000000000007</v>
      </c>
    </row>
    <row r="567" spans="1:32" hidden="1">
      <c r="A567">
        <v>-5.9214000000000002</v>
      </c>
      <c r="B567">
        <v>105.9867</v>
      </c>
      <c r="C567" s="2">
        <v>45650</v>
      </c>
      <c r="D567" s="3">
        <v>0.25</v>
      </c>
      <c r="E567">
        <v>0.1</v>
      </c>
      <c r="F567" s="148">
        <f t="shared" si="8"/>
        <v>10</v>
      </c>
      <c r="G567">
        <v>10</v>
      </c>
    </row>
    <row r="568" spans="1:32" hidden="1">
      <c r="A568">
        <v>-5.9214000000000002</v>
      </c>
      <c r="B568">
        <v>105.9867</v>
      </c>
      <c r="C568" s="2">
        <v>45650</v>
      </c>
      <c r="D568" s="3">
        <v>0.29166666666666669</v>
      </c>
      <c r="E568">
        <v>0.16700000000000001</v>
      </c>
      <c r="F568" s="148">
        <f t="shared" si="8"/>
        <v>16.7</v>
      </c>
      <c r="G568">
        <v>16.7</v>
      </c>
    </row>
    <row r="569" spans="1:32" hidden="1">
      <c r="A569">
        <v>-5.9214000000000002</v>
      </c>
      <c r="B569">
        <v>105.9867</v>
      </c>
      <c r="C569" s="2">
        <v>45650</v>
      </c>
      <c r="D569" s="3">
        <v>0.33333333333333331</v>
      </c>
      <c r="E569">
        <v>0.26200000000000001</v>
      </c>
      <c r="F569" s="148">
        <f t="shared" si="8"/>
        <v>26.200000000000003</v>
      </c>
      <c r="G569">
        <v>26.200000000000003</v>
      </c>
    </row>
    <row r="570" spans="1:32" hidden="1">
      <c r="A570">
        <v>-5.9214000000000002</v>
      </c>
      <c r="B570">
        <v>105.9867</v>
      </c>
      <c r="C570" s="2">
        <v>45650</v>
      </c>
      <c r="D570" s="3">
        <v>0.375</v>
      </c>
      <c r="E570">
        <v>0.36699999999999999</v>
      </c>
      <c r="F570" s="148">
        <f t="shared" si="8"/>
        <v>36.700000000000003</v>
      </c>
      <c r="G570">
        <v>36.700000000000003</v>
      </c>
    </row>
    <row r="571" spans="1:32" hidden="1">
      <c r="A571">
        <v>-5.9214000000000002</v>
      </c>
      <c r="B571">
        <v>105.9867</v>
      </c>
      <c r="C571" s="2">
        <v>45650</v>
      </c>
      <c r="D571" s="3">
        <v>0.41666666666666669</v>
      </c>
      <c r="E571">
        <v>0.45600000000000002</v>
      </c>
      <c r="F571" s="148">
        <f t="shared" si="8"/>
        <v>45.6</v>
      </c>
      <c r="G571">
        <v>45.6</v>
      </c>
    </row>
    <row r="572" spans="1:32" hidden="1">
      <c r="A572">
        <v>-5.9214000000000002</v>
      </c>
      <c r="B572">
        <v>105.9867</v>
      </c>
      <c r="C572" s="2">
        <v>45650</v>
      </c>
      <c r="D572" s="3">
        <v>0.45833333333333331</v>
      </c>
      <c r="E572">
        <v>0.504</v>
      </c>
      <c r="F572" s="148">
        <f t="shared" si="8"/>
        <v>50.4</v>
      </c>
      <c r="G572">
        <v>50.4</v>
      </c>
    </row>
    <row r="573" spans="1:32" hidden="1">
      <c r="A573">
        <v>-5.9214000000000002</v>
      </c>
      <c r="B573">
        <v>105.9867</v>
      </c>
      <c r="C573" s="2">
        <v>45650</v>
      </c>
      <c r="D573" s="3">
        <v>0.5</v>
      </c>
      <c r="E573">
        <v>0.48799999999999999</v>
      </c>
      <c r="F573" s="148">
        <f t="shared" si="8"/>
        <v>48.8</v>
      </c>
      <c r="G573">
        <v>48.8</v>
      </c>
    </row>
    <row r="574" spans="1:32" hidden="1">
      <c r="A574">
        <v>-5.9214000000000002</v>
      </c>
      <c r="B574">
        <v>105.9867</v>
      </c>
      <c r="C574" s="2">
        <v>45650</v>
      </c>
      <c r="D574" s="3">
        <v>0.54166666666666663</v>
      </c>
      <c r="E574">
        <v>0.39900000000000002</v>
      </c>
      <c r="F574" s="148">
        <f t="shared" si="8"/>
        <v>39.900000000000006</v>
      </c>
      <c r="G574">
        <v>39.900000000000006</v>
      </c>
    </row>
    <row r="575" spans="1:32" hidden="1">
      <c r="A575">
        <v>-5.9214000000000002</v>
      </c>
      <c r="B575">
        <v>105.9867</v>
      </c>
      <c r="C575" s="2">
        <v>45650</v>
      </c>
      <c r="D575" s="3">
        <v>0.58333333333333337</v>
      </c>
      <c r="E575">
        <v>0.24099999999999999</v>
      </c>
      <c r="F575" s="148">
        <f t="shared" si="8"/>
        <v>24.099999999999998</v>
      </c>
      <c r="G575">
        <v>24.099999999999998</v>
      </c>
    </row>
    <row r="576" spans="1:32" hidden="1">
      <c r="A576">
        <v>-5.9214000000000002</v>
      </c>
      <c r="B576">
        <v>105.9867</v>
      </c>
      <c r="C576" s="2">
        <v>45650</v>
      </c>
      <c r="D576" s="3">
        <v>0.625</v>
      </c>
      <c r="E576">
        <v>3.4000000000000002E-2</v>
      </c>
      <c r="F576" s="148">
        <f t="shared" si="8"/>
        <v>3.4000000000000004</v>
      </c>
      <c r="G576">
        <v>3.4000000000000004</v>
      </c>
    </row>
    <row r="577" spans="1:32" hidden="1">
      <c r="A577">
        <v>-5.9214000000000002</v>
      </c>
      <c r="B577">
        <v>105.9867</v>
      </c>
      <c r="C577" s="2">
        <v>45650</v>
      </c>
      <c r="D577" s="3">
        <v>0.66666666666666663</v>
      </c>
      <c r="E577">
        <v>-0.191</v>
      </c>
      <c r="F577" s="148">
        <f t="shared" si="8"/>
        <v>-19.100000000000001</v>
      </c>
      <c r="G577">
        <v>-19.100000000000001</v>
      </c>
    </row>
    <row r="578" spans="1:32" hidden="1">
      <c r="A578">
        <v>-5.9214000000000002</v>
      </c>
      <c r="B578">
        <v>105.9867</v>
      </c>
      <c r="C578" s="2">
        <v>45650</v>
      </c>
      <c r="D578" s="3">
        <v>0.70833333333333337</v>
      </c>
      <c r="E578">
        <v>-0.39700000000000002</v>
      </c>
      <c r="F578" s="148">
        <f t="shared" si="8"/>
        <v>-39.700000000000003</v>
      </c>
      <c r="G578">
        <v>-39.700000000000003</v>
      </c>
    </row>
    <row r="579" spans="1:32" hidden="1">
      <c r="A579">
        <v>-5.9214000000000002</v>
      </c>
      <c r="B579">
        <v>105.9867</v>
      </c>
      <c r="C579" s="2">
        <v>45650</v>
      </c>
      <c r="D579" s="3">
        <v>0.75</v>
      </c>
      <c r="E579">
        <v>-0.55300000000000005</v>
      </c>
      <c r="F579" s="148">
        <f t="shared" si="8"/>
        <v>-55.300000000000004</v>
      </c>
      <c r="G579">
        <v>-55.300000000000004</v>
      </c>
    </row>
    <row r="580" spans="1:32" hidden="1">
      <c r="A580">
        <v>-5.9214000000000002</v>
      </c>
      <c r="B580">
        <v>105.9867</v>
      </c>
      <c r="C580" s="2">
        <v>45650</v>
      </c>
      <c r="D580" s="3">
        <v>0.79166666666666663</v>
      </c>
      <c r="E580">
        <v>-0.63300000000000001</v>
      </c>
      <c r="F580" s="148">
        <f t="shared" si="8"/>
        <v>-63.3</v>
      </c>
      <c r="G580">
        <v>-63.3</v>
      </c>
    </row>
    <row r="581" spans="1:32" hidden="1">
      <c r="A581">
        <v>-5.9214000000000002</v>
      </c>
      <c r="B581">
        <v>105.9867</v>
      </c>
      <c r="C581" s="2">
        <v>45650</v>
      </c>
      <c r="D581" s="3">
        <v>0.83333333333333337</v>
      </c>
      <c r="E581">
        <v>-0.629</v>
      </c>
      <c r="F581" s="148">
        <f t="shared" si="8"/>
        <v>-62.9</v>
      </c>
      <c r="G581">
        <v>-62.9</v>
      </c>
    </row>
    <row r="582" spans="1:32" hidden="1">
      <c r="A582">
        <v>-5.9214000000000002</v>
      </c>
      <c r="B582">
        <v>105.9867</v>
      </c>
      <c r="C582" s="2">
        <v>45650</v>
      </c>
      <c r="D582" s="3">
        <v>0.875</v>
      </c>
      <c r="E582">
        <v>-0.54900000000000004</v>
      </c>
      <c r="F582" s="148">
        <f t="shared" si="8"/>
        <v>-54.900000000000006</v>
      </c>
      <c r="G582">
        <v>-54.900000000000006</v>
      </c>
    </row>
    <row r="583" spans="1:32" hidden="1">
      <c r="A583">
        <v>-5.9214000000000002</v>
      </c>
      <c r="B583">
        <v>105.9867</v>
      </c>
      <c r="C583" s="2">
        <v>45650</v>
      </c>
      <c r="D583" s="3">
        <v>0.91666666666666663</v>
      </c>
      <c r="E583">
        <v>-0.41299999999999998</v>
      </c>
      <c r="F583" s="148">
        <f t="shared" si="8"/>
        <v>-41.3</v>
      </c>
      <c r="G583">
        <v>-41.3</v>
      </c>
    </row>
    <row r="584" spans="1:32" hidden="1">
      <c r="A584">
        <v>-5.9214000000000002</v>
      </c>
      <c r="B584">
        <v>105.9867</v>
      </c>
      <c r="C584" s="2">
        <v>45650</v>
      </c>
      <c r="D584" s="3">
        <v>0.95833333333333337</v>
      </c>
      <c r="E584">
        <v>-0.253</v>
      </c>
      <c r="F584" s="148">
        <f t="shared" si="8"/>
        <v>-25.3</v>
      </c>
      <c r="G584">
        <v>-25.3</v>
      </c>
    </row>
    <row r="585" spans="1:32" hidden="1">
      <c r="A585">
        <v>-5.9214000000000002</v>
      </c>
      <c r="B585">
        <v>105.9867</v>
      </c>
      <c r="C585" s="2">
        <v>45651</v>
      </c>
      <c r="D585" s="3">
        <v>0</v>
      </c>
      <c r="E585">
        <v>-9.8000000000000004E-2</v>
      </c>
      <c r="F585" s="1">
        <f t="shared" si="8"/>
        <v>-9.8000000000000007</v>
      </c>
      <c r="G585">
        <v>-9.8000000000000007</v>
      </c>
      <c r="I585">
        <v>1.7000000000000002</v>
      </c>
      <c r="J585">
        <v>2.6</v>
      </c>
      <c r="K585">
        <v>4.5</v>
      </c>
      <c r="L585">
        <v>7.1999999999999993</v>
      </c>
      <c r="M585">
        <v>10.199999999999999</v>
      </c>
      <c r="N585">
        <v>12.6</v>
      </c>
      <c r="O585">
        <v>13.700000000000001</v>
      </c>
      <c r="P585">
        <v>13</v>
      </c>
      <c r="Q585">
        <v>10.299999999999999</v>
      </c>
      <c r="R585">
        <v>5.6000000000000005</v>
      </c>
      <c r="S585">
        <v>-0.3</v>
      </c>
      <c r="T585">
        <v>-6.6000000000000005</v>
      </c>
      <c r="U585">
        <v>-12.4</v>
      </c>
      <c r="V585">
        <v>-16.600000000000001</v>
      </c>
      <c r="W585">
        <v>-18.600000000000001</v>
      </c>
      <c r="X585">
        <v>-18.3</v>
      </c>
      <c r="Y585">
        <v>-15.7</v>
      </c>
      <c r="Z585">
        <v>-11.5</v>
      </c>
      <c r="AA585">
        <v>-6.5</v>
      </c>
      <c r="AB585">
        <v>-1.4000000000000001</v>
      </c>
      <c r="AC585">
        <v>2.9000000000000004</v>
      </c>
      <c r="AD585">
        <v>5.8999999999999995</v>
      </c>
      <c r="AE585">
        <v>7.5</v>
      </c>
      <c r="AF585">
        <v>7.9</v>
      </c>
    </row>
    <row r="586" spans="1:32" hidden="1">
      <c r="A586">
        <v>-5.9214000000000002</v>
      </c>
      <c r="B586">
        <v>105.9867</v>
      </c>
      <c r="C586" s="2">
        <v>45651</v>
      </c>
      <c r="D586" s="3">
        <v>4.1666666666666664E-2</v>
      </c>
      <c r="E586">
        <v>2.5000000000000001E-2</v>
      </c>
      <c r="F586" s="148">
        <f t="shared" ref="F586:F649" si="9">E586*100</f>
        <v>2.5</v>
      </c>
      <c r="G586">
        <v>2.5</v>
      </c>
      <c r="I586">
        <v>-9.8000000000000007</v>
      </c>
      <c r="J586">
        <v>2.5</v>
      </c>
      <c r="K586">
        <v>10.4</v>
      </c>
      <c r="L586">
        <v>13.8</v>
      </c>
      <c r="M586">
        <v>14.000000000000002</v>
      </c>
      <c r="N586">
        <v>13.200000000000001</v>
      </c>
      <c r="O586">
        <v>13.700000000000001</v>
      </c>
      <c r="P586">
        <v>17.2</v>
      </c>
      <c r="Q586">
        <v>24.099999999999998</v>
      </c>
      <c r="R586">
        <v>33.800000000000004</v>
      </c>
      <c r="S586">
        <v>44.2</v>
      </c>
      <c r="T586">
        <v>52.400000000000006</v>
      </c>
      <c r="U586">
        <v>55.400000000000006</v>
      </c>
      <c r="V586">
        <v>51.2</v>
      </c>
      <c r="W586">
        <v>38.9</v>
      </c>
      <c r="X586">
        <v>19.3</v>
      </c>
      <c r="Y586">
        <v>-5</v>
      </c>
      <c r="Z586">
        <v>-30.4</v>
      </c>
      <c r="AA586">
        <v>-52.800000000000004</v>
      </c>
      <c r="AB586">
        <v>-68.400000000000006</v>
      </c>
      <c r="AC586">
        <v>-75</v>
      </c>
      <c r="AD586">
        <v>-71.8</v>
      </c>
      <c r="AE586">
        <v>-60.199999999999996</v>
      </c>
      <c r="AF586">
        <v>-42.9</v>
      </c>
    </row>
    <row r="587" spans="1:32" hidden="1">
      <c r="A587">
        <v>-5.9214000000000002</v>
      </c>
      <c r="B587">
        <v>105.9867</v>
      </c>
      <c r="C587" s="2">
        <v>45651</v>
      </c>
      <c r="D587" s="3">
        <v>8.3333333333333329E-2</v>
      </c>
      <c r="E587">
        <v>0.104</v>
      </c>
      <c r="F587" s="148">
        <f t="shared" si="9"/>
        <v>10.4</v>
      </c>
      <c r="G587">
        <v>10.4</v>
      </c>
    </row>
    <row r="588" spans="1:32" hidden="1">
      <c r="A588">
        <v>-5.9214000000000002</v>
      </c>
      <c r="B588">
        <v>105.9867</v>
      </c>
      <c r="C588" s="2">
        <v>45651</v>
      </c>
      <c r="D588" s="3">
        <v>0.125</v>
      </c>
      <c r="E588">
        <v>0.13800000000000001</v>
      </c>
      <c r="F588" s="148">
        <f t="shared" si="9"/>
        <v>13.8</v>
      </c>
      <c r="G588">
        <v>13.8</v>
      </c>
    </row>
    <row r="589" spans="1:32" hidden="1">
      <c r="A589">
        <v>-5.9214000000000002</v>
      </c>
      <c r="B589">
        <v>105.9867</v>
      </c>
      <c r="C589" s="2">
        <v>45651</v>
      </c>
      <c r="D589" s="3">
        <v>0.16666666666666666</v>
      </c>
      <c r="E589">
        <v>0.14000000000000001</v>
      </c>
      <c r="F589" s="148">
        <f t="shared" si="9"/>
        <v>14.000000000000002</v>
      </c>
      <c r="G589">
        <v>14.000000000000002</v>
      </c>
    </row>
    <row r="590" spans="1:32" hidden="1">
      <c r="A590">
        <v>-5.9214000000000002</v>
      </c>
      <c r="B590">
        <v>105.9867</v>
      </c>
      <c r="C590" s="2">
        <v>45651</v>
      </c>
      <c r="D590" s="3">
        <v>0.20833333333333334</v>
      </c>
      <c r="E590">
        <v>0.13200000000000001</v>
      </c>
      <c r="F590" s="148">
        <f t="shared" si="9"/>
        <v>13.200000000000001</v>
      </c>
      <c r="G590">
        <v>13.200000000000001</v>
      </c>
    </row>
    <row r="591" spans="1:32" hidden="1">
      <c r="A591">
        <v>-5.9214000000000002</v>
      </c>
      <c r="B591">
        <v>105.9867</v>
      </c>
      <c r="C591" s="2">
        <v>45651</v>
      </c>
      <c r="D591" s="3">
        <v>0.25</v>
      </c>
      <c r="E591">
        <v>0.13700000000000001</v>
      </c>
      <c r="F591" s="148">
        <f t="shared" si="9"/>
        <v>13.700000000000001</v>
      </c>
      <c r="G591">
        <v>13.700000000000001</v>
      </c>
    </row>
    <row r="592" spans="1:32" hidden="1">
      <c r="A592">
        <v>-5.9214000000000002</v>
      </c>
      <c r="B592">
        <v>105.9867</v>
      </c>
      <c r="C592" s="2">
        <v>45651</v>
      </c>
      <c r="D592" s="3">
        <v>0.29166666666666669</v>
      </c>
      <c r="E592">
        <v>0.17199999999999999</v>
      </c>
      <c r="F592" s="148">
        <f t="shared" si="9"/>
        <v>17.2</v>
      </c>
      <c r="G592">
        <v>17.2</v>
      </c>
    </row>
    <row r="593" spans="1:7" hidden="1">
      <c r="A593">
        <v>-5.9214000000000002</v>
      </c>
      <c r="B593">
        <v>105.9867</v>
      </c>
      <c r="C593" s="2">
        <v>45651</v>
      </c>
      <c r="D593" s="3">
        <v>0.33333333333333331</v>
      </c>
      <c r="E593">
        <v>0.24099999999999999</v>
      </c>
      <c r="F593" s="148">
        <f t="shared" si="9"/>
        <v>24.099999999999998</v>
      </c>
      <c r="G593">
        <v>24.099999999999998</v>
      </c>
    </row>
    <row r="594" spans="1:7" hidden="1">
      <c r="A594">
        <v>-5.9214000000000002</v>
      </c>
      <c r="B594">
        <v>105.9867</v>
      </c>
      <c r="C594" s="2">
        <v>45651</v>
      </c>
      <c r="D594" s="3">
        <v>0.375</v>
      </c>
      <c r="E594">
        <v>0.33800000000000002</v>
      </c>
      <c r="F594" s="148">
        <f t="shared" si="9"/>
        <v>33.800000000000004</v>
      </c>
      <c r="G594">
        <v>33.800000000000004</v>
      </c>
    </row>
    <row r="595" spans="1:7" hidden="1">
      <c r="A595">
        <v>-5.9214000000000002</v>
      </c>
      <c r="B595">
        <v>105.9867</v>
      </c>
      <c r="C595" s="2">
        <v>45651</v>
      </c>
      <c r="D595" s="3">
        <v>0.41666666666666669</v>
      </c>
      <c r="E595">
        <v>0.442</v>
      </c>
      <c r="F595" s="148">
        <f t="shared" si="9"/>
        <v>44.2</v>
      </c>
      <c r="G595">
        <v>44.2</v>
      </c>
    </row>
    <row r="596" spans="1:7" hidden="1">
      <c r="A596">
        <v>-5.9214000000000002</v>
      </c>
      <c r="B596">
        <v>105.9867</v>
      </c>
      <c r="C596" s="2">
        <v>45651</v>
      </c>
      <c r="D596" s="3">
        <v>0.45833333333333331</v>
      </c>
      <c r="E596">
        <v>0.52400000000000002</v>
      </c>
      <c r="F596" s="148">
        <f t="shared" si="9"/>
        <v>52.400000000000006</v>
      </c>
      <c r="G596">
        <v>52.400000000000006</v>
      </c>
    </row>
    <row r="597" spans="1:7" hidden="1">
      <c r="A597">
        <v>-5.9214000000000002</v>
      </c>
      <c r="B597">
        <v>105.9867</v>
      </c>
      <c r="C597" s="2">
        <v>45651</v>
      </c>
      <c r="D597" s="3">
        <v>0.5</v>
      </c>
      <c r="E597">
        <v>0.55400000000000005</v>
      </c>
      <c r="F597" s="148">
        <f t="shared" si="9"/>
        <v>55.400000000000006</v>
      </c>
      <c r="G597">
        <v>55.400000000000006</v>
      </c>
    </row>
    <row r="598" spans="1:7" hidden="1">
      <c r="A598">
        <v>-5.9214000000000002</v>
      </c>
      <c r="B598">
        <v>105.9867</v>
      </c>
      <c r="C598" s="2">
        <v>45651</v>
      </c>
      <c r="D598" s="3">
        <v>0.54166666666666663</v>
      </c>
      <c r="E598">
        <v>0.51200000000000001</v>
      </c>
      <c r="F598" s="148">
        <f t="shared" si="9"/>
        <v>51.2</v>
      </c>
      <c r="G598">
        <v>51.2</v>
      </c>
    </row>
    <row r="599" spans="1:7" hidden="1">
      <c r="A599">
        <v>-5.9214000000000002</v>
      </c>
      <c r="B599">
        <v>105.9867</v>
      </c>
      <c r="C599" s="2">
        <v>45651</v>
      </c>
      <c r="D599" s="3">
        <v>0.58333333333333337</v>
      </c>
      <c r="E599">
        <v>0.38900000000000001</v>
      </c>
      <c r="F599" s="148">
        <f t="shared" si="9"/>
        <v>38.9</v>
      </c>
      <c r="G599">
        <v>38.9</v>
      </c>
    </row>
    <row r="600" spans="1:7" hidden="1">
      <c r="A600">
        <v>-5.9214000000000002</v>
      </c>
      <c r="B600">
        <v>105.9867</v>
      </c>
      <c r="C600" s="2">
        <v>45651</v>
      </c>
      <c r="D600" s="3">
        <v>0.625</v>
      </c>
      <c r="E600">
        <v>0.193</v>
      </c>
      <c r="F600" s="148">
        <f t="shared" si="9"/>
        <v>19.3</v>
      </c>
      <c r="G600">
        <v>19.3</v>
      </c>
    </row>
    <row r="601" spans="1:7" hidden="1">
      <c r="A601">
        <v>-5.9214000000000002</v>
      </c>
      <c r="B601">
        <v>105.9867</v>
      </c>
      <c r="C601" s="2">
        <v>45651</v>
      </c>
      <c r="D601" s="3">
        <v>0.66666666666666663</v>
      </c>
      <c r="E601">
        <v>-0.05</v>
      </c>
      <c r="F601" s="148">
        <f t="shared" si="9"/>
        <v>-5</v>
      </c>
      <c r="G601">
        <v>-5</v>
      </c>
    </row>
    <row r="602" spans="1:7" hidden="1">
      <c r="A602">
        <v>-5.9214000000000002</v>
      </c>
      <c r="B602">
        <v>105.9867</v>
      </c>
      <c r="C602" s="2">
        <v>45651</v>
      </c>
      <c r="D602" s="3">
        <v>0.70833333333333337</v>
      </c>
      <c r="E602">
        <v>-0.30399999999999999</v>
      </c>
      <c r="F602" s="148">
        <f t="shared" si="9"/>
        <v>-30.4</v>
      </c>
      <c r="G602">
        <v>-30.4</v>
      </c>
    </row>
    <row r="603" spans="1:7" hidden="1">
      <c r="A603">
        <v>-5.9214000000000002</v>
      </c>
      <c r="B603">
        <v>105.9867</v>
      </c>
      <c r="C603" s="2">
        <v>45651</v>
      </c>
      <c r="D603" s="3">
        <v>0.75</v>
      </c>
      <c r="E603">
        <v>-0.52800000000000002</v>
      </c>
      <c r="F603" s="148">
        <f t="shared" si="9"/>
        <v>-52.800000000000004</v>
      </c>
      <c r="G603">
        <v>-52.800000000000004</v>
      </c>
    </row>
    <row r="604" spans="1:7" hidden="1">
      <c r="A604">
        <v>-5.9214000000000002</v>
      </c>
      <c r="B604">
        <v>105.9867</v>
      </c>
      <c r="C604" s="2">
        <v>45651</v>
      </c>
      <c r="D604" s="3">
        <v>0.79166666666666663</v>
      </c>
      <c r="E604">
        <v>-0.68400000000000005</v>
      </c>
      <c r="F604" s="148">
        <f t="shared" si="9"/>
        <v>-68.400000000000006</v>
      </c>
      <c r="G604">
        <v>-68.400000000000006</v>
      </c>
    </row>
    <row r="605" spans="1:7" hidden="1">
      <c r="A605">
        <v>-5.9214000000000002</v>
      </c>
      <c r="B605">
        <v>105.9867</v>
      </c>
      <c r="C605" s="2">
        <v>45651</v>
      </c>
      <c r="D605" s="3">
        <v>0.83333333333333337</v>
      </c>
      <c r="E605">
        <v>-0.75</v>
      </c>
      <c r="F605" s="148">
        <f t="shared" si="9"/>
        <v>-75</v>
      </c>
      <c r="G605">
        <v>-75</v>
      </c>
    </row>
    <row r="606" spans="1:7" hidden="1">
      <c r="A606">
        <v>-5.9214000000000002</v>
      </c>
      <c r="B606">
        <v>105.9867</v>
      </c>
      <c r="C606" s="2">
        <v>45651</v>
      </c>
      <c r="D606" s="3">
        <v>0.875</v>
      </c>
      <c r="E606">
        <v>-0.71799999999999997</v>
      </c>
      <c r="F606" s="148">
        <f t="shared" si="9"/>
        <v>-71.8</v>
      </c>
      <c r="G606">
        <v>-71.8</v>
      </c>
    </row>
    <row r="607" spans="1:7" hidden="1">
      <c r="A607">
        <v>-5.9214000000000002</v>
      </c>
      <c r="B607">
        <v>105.9867</v>
      </c>
      <c r="C607" s="2">
        <v>45651</v>
      </c>
      <c r="D607" s="3">
        <v>0.91666666666666663</v>
      </c>
      <c r="E607">
        <v>-0.60199999999999998</v>
      </c>
      <c r="F607" s="148">
        <f t="shared" si="9"/>
        <v>-60.199999999999996</v>
      </c>
      <c r="G607">
        <v>-60.199999999999996</v>
      </c>
    </row>
    <row r="608" spans="1:7" hidden="1">
      <c r="A608">
        <v>-5.9214000000000002</v>
      </c>
      <c r="B608">
        <v>105.9867</v>
      </c>
      <c r="C608" s="2">
        <v>45651</v>
      </c>
      <c r="D608" s="3">
        <v>0.95833333333333337</v>
      </c>
      <c r="E608">
        <v>-0.42899999999999999</v>
      </c>
      <c r="F608" s="148">
        <f t="shared" si="9"/>
        <v>-42.9</v>
      </c>
      <c r="G608">
        <v>-42.9</v>
      </c>
    </row>
    <row r="609" spans="1:32" hidden="1">
      <c r="A609">
        <v>-5.9214000000000002</v>
      </c>
      <c r="B609">
        <v>105.9867</v>
      </c>
      <c r="C609" s="2">
        <v>45652</v>
      </c>
      <c r="D609" s="3">
        <v>0</v>
      </c>
      <c r="E609">
        <v>-0.23499999999999999</v>
      </c>
      <c r="F609" s="1">
        <f t="shared" si="9"/>
        <v>-23.5</v>
      </c>
      <c r="G609">
        <v>-23.5</v>
      </c>
      <c r="I609">
        <v>7.6</v>
      </c>
      <c r="J609">
        <v>7.0000000000000009</v>
      </c>
      <c r="K609">
        <v>6.7</v>
      </c>
      <c r="L609">
        <v>7.0000000000000009</v>
      </c>
      <c r="M609">
        <v>7.9</v>
      </c>
      <c r="N609">
        <v>9.1</v>
      </c>
      <c r="O609">
        <v>10.199999999999999</v>
      </c>
      <c r="P609">
        <v>10.6</v>
      </c>
      <c r="Q609">
        <v>9.6</v>
      </c>
      <c r="R609">
        <v>6.9</v>
      </c>
      <c r="S609">
        <v>2.6</v>
      </c>
      <c r="T609">
        <v>-2.9000000000000004</v>
      </c>
      <c r="U609">
        <v>-9</v>
      </c>
      <c r="V609">
        <v>-14.7</v>
      </c>
      <c r="W609">
        <v>-18.899999999999999</v>
      </c>
      <c r="X609">
        <v>-21.099999999999998</v>
      </c>
      <c r="Y609">
        <v>-20.599999999999998</v>
      </c>
      <c r="Z609">
        <v>-17.5</v>
      </c>
      <c r="AA609">
        <v>-12.4</v>
      </c>
      <c r="AB609">
        <v>-6</v>
      </c>
      <c r="AC609">
        <v>0.6</v>
      </c>
      <c r="AD609">
        <v>6.4</v>
      </c>
      <c r="AE609">
        <v>10.7</v>
      </c>
      <c r="AF609">
        <v>13</v>
      </c>
    </row>
    <row r="610" spans="1:32" hidden="1">
      <c r="A610">
        <v>-5.9214000000000002</v>
      </c>
      <c r="B610">
        <v>105.9867</v>
      </c>
      <c r="C610" s="2">
        <v>45652</v>
      </c>
      <c r="D610" s="3">
        <v>4.1666666666666664E-2</v>
      </c>
      <c r="E610">
        <v>-5.6000000000000001E-2</v>
      </c>
      <c r="F610" s="148">
        <f t="shared" si="9"/>
        <v>-5.6000000000000005</v>
      </c>
      <c r="G610">
        <v>-5.6000000000000005</v>
      </c>
      <c r="I610">
        <v>-23.5</v>
      </c>
      <c r="J610">
        <v>-5.6000000000000005</v>
      </c>
      <c r="K610">
        <v>8.1</v>
      </c>
      <c r="L610">
        <v>16.3</v>
      </c>
      <c r="M610">
        <v>19.2</v>
      </c>
      <c r="N610">
        <v>18.8</v>
      </c>
      <c r="O610">
        <v>17.5</v>
      </c>
      <c r="P610">
        <v>18</v>
      </c>
      <c r="Q610">
        <v>22</v>
      </c>
      <c r="R610">
        <v>30</v>
      </c>
      <c r="S610">
        <v>40.699999999999996</v>
      </c>
      <c r="T610">
        <v>51.7</v>
      </c>
      <c r="U610">
        <v>59.5</v>
      </c>
      <c r="V610">
        <v>61</v>
      </c>
      <c r="W610">
        <v>53.900000000000006</v>
      </c>
      <c r="X610">
        <v>37.700000000000003</v>
      </c>
      <c r="Y610">
        <v>13.900000000000002</v>
      </c>
      <c r="Z610">
        <v>-14.299999999999999</v>
      </c>
      <c r="AA610">
        <v>-42.5</v>
      </c>
      <c r="AB610">
        <v>-66</v>
      </c>
      <c r="AC610">
        <v>-81</v>
      </c>
      <c r="AD610">
        <v>-85.1</v>
      </c>
      <c r="AE610">
        <v>-78.400000000000006</v>
      </c>
      <c r="AF610">
        <v>-62.6</v>
      </c>
    </row>
    <row r="611" spans="1:32" hidden="1">
      <c r="A611">
        <v>-5.9214000000000002</v>
      </c>
      <c r="B611">
        <v>105.9867</v>
      </c>
      <c r="C611" s="2">
        <v>45652</v>
      </c>
      <c r="D611" s="3">
        <v>8.3333333333333329E-2</v>
      </c>
      <c r="E611">
        <v>8.1000000000000003E-2</v>
      </c>
      <c r="F611" s="148">
        <f t="shared" si="9"/>
        <v>8.1</v>
      </c>
      <c r="G611">
        <v>8.1</v>
      </c>
    </row>
    <row r="612" spans="1:32" hidden="1">
      <c r="A612">
        <v>-5.9214000000000002</v>
      </c>
      <c r="B612">
        <v>105.9867</v>
      </c>
      <c r="C612" s="2">
        <v>45652</v>
      </c>
      <c r="D612" s="3">
        <v>0.125</v>
      </c>
      <c r="E612">
        <v>0.16300000000000001</v>
      </c>
      <c r="F612" s="148">
        <f t="shared" si="9"/>
        <v>16.3</v>
      </c>
      <c r="G612">
        <v>16.3</v>
      </c>
    </row>
    <row r="613" spans="1:32" hidden="1">
      <c r="A613">
        <v>-5.9214000000000002</v>
      </c>
      <c r="B613">
        <v>105.9867</v>
      </c>
      <c r="C613" s="2">
        <v>45652</v>
      </c>
      <c r="D613" s="3">
        <v>0.16666666666666666</v>
      </c>
      <c r="E613">
        <v>0.192</v>
      </c>
      <c r="F613" s="148">
        <f t="shared" si="9"/>
        <v>19.2</v>
      </c>
      <c r="G613">
        <v>19.2</v>
      </c>
    </row>
    <row r="614" spans="1:32" hidden="1">
      <c r="A614">
        <v>-5.9214000000000002</v>
      </c>
      <c r="B614">
        <v>105.9867</v>
      </c>
      <c r="C614" s="2">
        <v>45652</v>
      </c>
      <c r="D614" s="3">
        <v>0.20833333333333334</v>
      </c>
      <c r="E614">
        <v>0.188</v>
      </c>
      <c r="F614" s="148">
        <f t="shared" si="9"/>
        <v>18.8</v>
      </c>
      <c r="G614">
        <v>18.8</v>
      </c>
    </row>
    <row r="615" spans="1:32" hidden="1">
      <c r="A615">
        <v>-5.9214000000000002</v>
      </c>
      <c r="B615">
        <v>105.9867</v>
      </c>
      <c r="C615" s="2">
        <v>45652</v>
      </c>
      <c r="D615" s="3">
        <v>0.25</v>
      </c>
      <c r="E615">
        <v>0.17499999999999999</v>
      </c>
      <c r="F615" s="148">
        <f t="shared" si="9"/>
        <v>17.5</v>
      </c>
      <c r="G615">
        <v>17.5</v>
      </c>
    </row>
    <row r="616" spans="1:32" hidden="1">
      <c r="A616">
        <v>-5.9214000000000002</v>
      </c>
      <c r="B616">
        <v>105.9867</v>
      </c>
      <c r="C616" s="2">
        <v>45652</v>
      </c>
      <c r="D616" s="3">
        <v>0.29166666666666669</v>
      </c>
      <c r="E616">
        <v>0.18</v>
      </c>
      <c r="F616" s="148">
        <f t="shared" si="9"/>
        <v>18</v>
      </c>
      <c r="G616">
        <v>18</v>
      </c>
    </row>
    <row r="617" spans="1:32" hidden="1">
      <c r="A617">
        <v>-5.9214000000000002</v>
      </c>
      <c r="B617">
        <v>105.9867</v>
      </c>
      <c r="C617" s="2">
        <v>45652</v>
      </c>
      <c r="D617" s="3">
        <v>0.33333333333333331</v>
      </c>
      <c r="E617">
        <v>0.22</v>
      </c>
      <c r="F617" s="148">
        <f t="shared" si="9"/>
        <v>22</v>
      </c>
      <c r="G617">
        <v>22</v>
      </c>
    </row>
    <row r="618" spans="1:32" hidden="1">
      <c r="A618">
        <v>-5.9214000000000002</v>
      </c>
      <c r="B618">
        <v>105.9867</v>
      </c>
      <c r="C618" s="2">
        <v>45652</v>
      </c>
      <c r="D618" s="3">
        <v>0.375</v>
      </c>
      <c r="E618">
        <v>0.3</v>
      </c>
      <c r="F618" s="148">
        <f t="shared" si="9"/>
        <v>30</v>
      </c>
      <c r="G618">
        <v>30</v>
      </c>
    </row>
    <row r="619" spans="1:32" hidden="1">
      <c r="A619">
        <v>-5.9214000000000002</v>
      </c>
      <c r="B619">
        <v>105.9867</v>
      </c>
      <c r="C619" s="2">
        <v>45652</v>
      </c>
      <c r="D619" s="3">
        <v>0.41666666666666669</v>
      </c>
      <c r="E619">
        <v>0.40699999999999997</v>
      </c>
      <c r="F619" s="148">
        <f t="shared" si="9"/>
        <v>40.699999999999996</v>
      </c>
      <c r="G619">
        <v>40.699999999999996</v>
      </c>
    </row>
    <row r="620" spans="1:32" hidden="1">
      <c r="A620">
        <v>-5.9214000000000002</v>
      </c>
      <c r="B620">
        <v>105.9867</v>
      </c>
      <c r="C620" s="2">
        <v>45652</v>
      </c>
      <c r="D620" s="3">
        <v>0.45833333333333331</v>
      </c>
      <c r="E620">
        <v>0.51700000000000002</v>
      </c>
      <c r="F620" s="148">
        <f t="shared" si="9"/>
        <v>51.7</v>
      </c>
      <c r="G620">
        <v>51.7</v>
      </c>
    </row>
    <row r="621" spans="1:32" hidden="1">
      <c r="A621">
        <v>-5.9214000000000002</v>
      </c>
      <c r="B621">
        <v>105.9867</v>
      </c>
      <c r="C621" s="2">
        <v>45652</v>
      </c>
      <c r="D621" s="3">
        <v>0.5</v>
      </c>
      <c r="E621">
        <v>0.59499999999999997</v>
      </c>
      <c r="F621" s="148">
        <f t="shared" si="9"/>
        <v>59.5</v>
      </c>
      <c r="G621">
        <v>59.5</v>
      </c>
    </row>
    <row r="622" spans="1:32" hidden="1">
      <c r="A622">
        <v>-5.9214000000000002</v>
      </c>
      <c r="B622">
        <v>105.9867</v>
      </c>
      <c r="C622" s="2">
        <v>45652</v>
      </c>
      <c r="D622" s="3">
        <v>0.54166666666666663</v>
      </c>
      <c r="E622">
        <v>0.61</v>
      </c>
      <c r="F622" s="148">
        <f t="shared" si="9"/>
        <v>61</v>
      </c>
      <c r="G622">
        <v>61</v>
      </c>
    </row>
    <row r="623" spans="1:32" hidden="1">
      <c r="A623">
        <v>-5.9214000000000002</v>
      </c>
      <c r="B623">
        <v>105.9867</v>
      </c>
      <c r="C623" s="2">
        <v>45652</v>
      </c>
      <c r="D623" s="3">
        <v>0.58333333333333337</v>
      </c>
      <c r="E623">
        <v>0.53900000000000003</v>
      </c>
      <c r="F623" s="148">
        <f t="shared" si="9"/>
        <v>53.900000000000006</v>
      </c>
      <c r="G623">
        <v>53.900000000000006</v>
      </c>
    </row>
    <row r="624" spans="1:32" hidden="1">
      <c r="A624">
        <v>-5.9214000000000002</v>
      </c>
      <c r="B624">
        <v>105.9867</v>
      </c>
      <c r="C624" s="2">
        <v>45652</v>
      </c>
      <c r="D624" s="3">
        <v>0.625</v>
      </c>
      <c r="E624">
        <v>0.377</v>
      </c>
      <c r="F624" s="148">
        <f t="shared" si="9"/>
        <v>37.700000000000003</v>
      </c>
      <c r="G624">
        <v>37.700000000000003</v>
      </c>
    </row>
    <row r="625" spans="1:32" hidden="1">
      <c r="A625">
        <v>-5.9214000000000002</v>
      </c>
      <c r="B625">
        <v>105.9867</v>
      </c>
      <c r="C625" s="2">
        <v>45652</v>
      </c>
      <c r="D625" s="3">
        <v>0.66666666666666663</v>
      </c>
      <c r="E625">
        <v>0.13900000000000001</v>
      </c>
      <c r="F625" s="148">
        <f t="shared" si="9"/>
        <v>13.900000000000002</v>
      </c>
      <c r="G625">
        <v>13.900000000000002</v>
      </c>
    </row>
    <row r="626" spans="1:32" hidden="1">
      <c r="A626">
        <v>-5.9214000000000002</v>
      </c>
      <c r="B626">
        <v>105.9867</v>
      </c>
      <c r="C626" s="2">
        <v>45652</v>
      </c>
      <c r="D626" s="3">
        <v>0.70833333333333337</v>
      </c>
      <c r="E626">
        <v>-0.14299999999999999</v>
      </c>
      <c r="F626" s="148">
        <f t="shared" si="9"/>
        <v>-14.299999999999999</v>
      </c>
      <c r="G626">
        <v>-14.299999999999999</v>
      </c>
    </row>
    <row r="627" spans="1:32" hidden="1">
      <c r="A627">
        <v>-5.9214000000000002</v>
      </c>
      <c r="B627">
        <v>105.9867</v>
      </c>
      <c r="C627" s="2">
        <v>45652</v>
      </c>
      <c r="D627" s="3">
        <v>0.75</v>
      </c>
      <c r="E627">
        <v>-0.42499999999999999</v>
      </c>
      <c r="F627" s="148">
        <f t="shared" si="9"/>
        <v>-42.5</v>
      </c>
      <c r="G627">
        <v>-42.5</v>
      </c>
    </row>
    <row r="628" spans="1:32" hidden="1">
      <c r="A628">
        <v>-5.9214000000000002</v>
      </c>
      <c r="B628">
        <v>105.9867</v>
      </c>
      <c r="C628" s="2">
        <v>45652</v>
      </c>
      <c r="D628" s="3">
        <v>0.79166666666666663</v>
      </c>
      <c r="E628">
        <v>-0.66</v>
      </c>
      <c r="F628" s="148">
        <f t="shared" si="9"/>
        <v>-66</v>
      </c>
      <c r="G628">
        <v>-66</v>
      </c>
    </row>
    <row r="629" spans="1:32" hidden="1">
      <c r="A629">
        <v>-5.9214000000000002</v>
      </c>
      <c r="B629">
        <v>105.9867</v>
      </c>
      <c r="C629" s="2">
        <v>45652</v>
      </c>
      <c r="D629" s="3">
        <v>0.83333333333333337</v>
      </c>
      <c r="E629">
        <v>-0.81</v>
      </c>
      <c r="F629" s="148">
        <f t="shared" si="9"/>
        <v>-81</v>
      </c>
      <c r="G629">
        <v>-81</v>
      </c>
    </row>
    <row r="630" spans="1:32" hidden="1">
      <c r="A630">
        <v>-5.9214000000000002</v>
      </c>
      <c r="B630">
        <v>105.9867</v>
      </c>
      <c r="C630" s="2">
        <v>45652</v>
      </c>
      <c r="D630" s="3">
        <v>0.875</v>
      </c>
      <c r="E630">
        <v>-0.85099999999999998</v>
      </c>
      <c r="F630" s="148">
        <f t="shared" si="9"/>
        <v>-85.1</v>
      </c>
      <c r="G630">
        <v>-85.1</v>
      </c>
    </row>
    <row r="631" spans="1:32" hidden="1">
      <c r="A631">
        <v>-5.9214000000000002</v>
      </c>
      <c r="B631">
        <v>105.9867</v>
      </c>
      <c r="C631" s="2">
        <v>45652</v>
      </c>
      <c r="D631" s="3">
        <v>0.91666666666666663</v>
      </c>
      <c r="E631">
        <v>-0.78400000000000003</v>
      </c>
      <c r="F631" s="148">
        <f t="shared" si="9"/>
        <v>-78.400000000000006</v>
      </c>
      <c r="G631">
        <v>-78.400000000000006</v>
      </c>
    </row>
    <row r="632" spans="1:32" hidden="1">
      <c r="A632">
        <v>-5.9214000000000002</v>
      </c>
      <c r="B632">
        <v>105.9867</v>
      </c>
      <c r="C632" s="2">
        <v>45652</v>
      </c>
      <c r="D632" s="3">
        <v>0.95833333333333337</v>
      </c>
      <c r="E632">
        <v>-0.626</v>
      </c>
      <c r="F632" s="148">
        <f t="shared" si="9"/>
        <v>-62.6</v>
      </c>
      <c r="G632">
        <v>-62.6</v>
      </c>
    </row>
    <row r="633" spans="1:32" hidden="1">
      <c r="A633">
        <v>-5.9214000000000002</v>
      </c>
      <c r="B633">
        <v>105.9867</v>
      </c>
      <c r="C633" s="2">
        <v>45653</v>
      </c>
      <c r="D633" s="3">
        <v>0</v>
      </c>
      <c r="E633">
        <v>-0.41499999999999998</v>
      </c>
      <c r="F633" s="1">
        <f t="shared" si="9"/>
        <v>-41.5</v>
      </c>
      <c r="G633">
        <v>-41.5</v>
      </c>
      <c r="I633">
        <v>13.3</v>
      </c>
      <c r="J633">
        <v>12.1</v>
      </c>
      <c r="K633">
        <v>10.199999999999999</v>
      </c>
      <c r="L633">
        <v>8.2000000000000011</v>
      </c>
      <c r="M633">
        <v>6.8000000000000007</v>
      </c>
      <c r="N633">
        <v>6.4</v>
      </c>
      <c r="O633">
        <v>6.8000000000000007</v>
      </c>
      <c r="P633">
        <v>7.6</v>
      </c>
      <c r="Q633">
        <v>8.1</v>
      </c>
      <c r="R633">
        <v>7.5</v>
      </c>
      <c r="S633">
        <v>5.2</v>
      </c>
      <c r="T633">
        <v>1.0999999999999999</v>
      </c>
      <c r="U633">
        <v>-4.5999999999999996</v>
      </c>
      <c r="V633">
        <v>-11.1</v>
      </c>
      <c r="W633">
        <v>-17.2</v>
      </c>
      <c r="X633">
        <v>-21.9</v>
      </c>
      <c r="Y633">
        <v>-24.099999999999998</v>
      </c>
      <c r="Z633">
        <v>-23.200000000000003</v>
      </c>
      <c r="AA633">
        <v>-19</v>
      </c>
      <c r="AB633">
        <v>-12.3</v>
      </c>
      <c r="AC633">
        <v>-4</v>
      </c>
      <c r="AD633">
        <v>4.3999999999999995</v>
      </c>
      <c r="AE633">
        <v>11.5</v>
      </c>
      <c r="AF633">
        <v>16.3</v>
      </c>
    </row>
    <row r="634" spans="1:32" hidden="1">
      <c r="A634">
        <v>-5.9214000000000002</v>
      </c>
      <c r="B634">
        <v>105.9867</v>
      </c>
      <c r="C634" s="2">
        <v>45653</v>
      </c>
      <c r="D634" s="3">
        <v>4.1666666666666664E-2</v>
      </c>
      <c r="E634">
        <v>-0.192</v>
      </c>
      <c r="F634" s="148">
        <f t="shared" si="9"/>
        <v>-19.2</v>
      </c>
      <c r="G634">
        <v>-19.2</v>
      </c>
      <c r="I634">
        <v>-41.5</v>
      </c>
      <c r="J634">
        <v>-19.2</v>
      </c>
      <c r="K634">
        <v>0.3</v>
      </c>
      <c r="L634">
        <v>14.099999999999998</v>
      </c>
      <c r="M634">
        <v>21.4</v>
      </c>
      <c r="N634">
        <v>22.900000000000002</v>
      </c>
      <c r="O634">
        <v>21.099999999999998</v>
      </c>
      <c r="P634">
        <v>19.100000000000001</v>
      </c>
      <c r="Q634">
        <v>19.900000000000002</v>
      </c>
      <c r="R634">
        <v>25</v>
      </c>
      <c r="S634">
        <v>34.699999999999996</v>
      </c>
      <c r="T634">
        <v>47.099999999999994</v>
      </c>
      <c r="U634">
        <v>59</v>
      </c>
      <c r="V634">
        <v>66.5</v>
      </c>
      <c r="W634">
        <v>66.100000000000009</v>
      </c>
      <c r="X634">
        <v>55.800000000000004</v>
      </c>
      <c r="Y634">
        <v>35.4</v>
      </c>
      <c r="Z634">
        <v>7.3</v>
      </c>
      <c r="AA634">
        <v>-24.4</v>
      </c>
      <c r="AB634">
        <v>-54.7</v>
      </c>
      <c r="AC634">
        <v>-78.400000000000006</v>
      </c>
      <c r="AD634">
        <v>-91.5</v>
      </c>
      <c r="AE634">
        <v>-92.300000000000011</v>
      </c>
      <c r="AF634">
        <v>-81.2</v>
      </c>
    </row>
    <row r="635" spans="1:32" hidden="1">
      <c r="A635">
        <v>-5.9214000000000002</v>
      </c>
      <c r="B635">
        <v>105.9867</v>
      </c>
      <c r="C635" s="2">
        <v>45653</v>
      </c>
      <c r="D635" s="3">
        <v>8.3333333333333329E-2</v>
      </c>
      <c r="E635">
        <v>3.0000000000000001E-3</v>
      </c>
      <c r="F635" s="148">
        <f t="shared" si="9"/>
        <v>0.3</v>
      </c>
      <c r="G635">
        <v>0.3</v>
      </c>
    </row>
    <row r="636" spans="1:32" hidden="1">
      <c r="A636">
        <v>-5.9214000000000002</v>
      </c>
      <c r="B636">
        <v>105.9867</v>
      </c>
      <c r="C636" s="2">
        <v>45653</v>
      </c>
      <c r="D636" s="3">
        <v>0.125</v>
      </c>
      <c r="E636">
        <v>0.14099999999999999</v>
      </c>
      <c r="F636" s="148">
        <f t="shared" si="9"/>
        <v>14.099999999999998</v>
      </c>
      <c r="G636">
        <v>14.099999999999998</v>
      </c>
    </row>
    <row r="637" spans="1:32" hidden="1">
      <c r="A637">
        <v>-5.9214000000000002</v>
      </c>
      <c r="B637">
        <v>105.9867</v>
      </c>
      <c r="C637" s="2">
        <v>45653</v>
      </c>
      <c r="D637" s="3">
        <v>0.16666666666666666</v>
      </c>
      <c r="E637">
        <v>0.214</v>
      </c>
      <c r="F637" s="148">
        <f t="shared" si="9"/>
        <v>21.4</v>
      </c>
      <c r="G637">
        <v>21.4</v>
      </c>
    </row>
    <row r="638" spans="1:32" hidden="1">
      <c r="A638">
        <v>-5.9214000000000002</v>
      </c>
      <c r="B638">
        <v>105.9867</v>
      </c>
      <c r="C638" s="2">
        <v>45653</v>
      </c>
      <c r="D638" s="3">
        <v>0.20833333333333334</v>
      </c>
      <c r="E638">
        <v>0.22900000000000001</v>
      </c>
      <c r="F638" s="148">
        <f t="shared" si="9"/>
        <v>22.900000000000002</v>
      </c>
      <c r="G638">
        <v>22.900000000000002</v>
      </c>
    </row>
    <row r="639" spans="1:32" hidden="1">
      <c r="A639">
        <v>-5.9214000000000002</v>
      </c>
      <c r="B639">
        <v>105.9867</v>
      </c>
      <c r="C639" s="2">
        <v>45653</v>
      </c>
      <c r="D639" s="3">
        <v>0.25</v>
      </c>
      <c r="E639">
        <v>0.21099999999999999</v>
      </c>
      <c r="F639" s="148">
        <f t="shared" si="9"/>
        <v>21.099999999999998</v>
      </c>
      <c r="G639">
        <v>21.099999999999998</v>
      </c>
    </row>
    <row r="640" spans="1:32" hidden="1">
      <c r="A640">
        <v>-5.9214000000000002</v>
      </c>
      <c r="B640">
        <v>105.9867</v>
      </c>
      <c r="C640" s="2">
        <v>45653</v>
      </c>
      <c r="D640" s="3">
        <v>0.29166666666666669</v>
      </c>
      <c r="E640">
        <v>0.191</v>
      </c>
      <c r="F640" s="148">
        <f t="shared" si="9"/>
        <v>19.100000000000001</v>
      </c>
      <c r="G640">
        <v>19.100000000000001</v>
      </c>
    </row>
    <row r="641" spans="1:7" hidden="1">
      <c r="A641">
        <v>-5.9214000000000002</v>
      </c>
      <c r="B641">
        <v>105.9867</v>
      </c>
      <c r="C641" s="2">
        <v>45653</v>
      </c>
      <c r="D641" s="3">
        <v>0.33333333333333331</v>
      </c>
      <c r="E641">
        <v>0.19900000000000001</v>
      </c>
      <c r="F641" s="148">
        <f t="shared" si="9"/>
        <v>19.900000000000002</v>
      </c>
      <c r="G641">
        <v>19.900000000000002</v>
      </c>
    </row>
    <row r="642" spans="1:7" hidden="1">
      <c r="A642">
        <v>-5.9214000000000002</v>
      </c>
      <c r="B642">
        <v>105.9867</v>
      </c>
      <c r="C642" s="2">
        <v>45653</v>
      </c>
      <c r="D642" s="3">
        <v>0.375</v>
      </c>
      <c r="E642">
        <v>0.25</v>
      </c>
      <c r="F642" s="148">
        <f t="shared" si="9"/>
        <v>25</v>
      </c>
      <c r="G642">
        <v>25</v>
      </c>
    </row>
    <row r="643" spans="1:7" hidden="1">
      <c r="A643">
        <v>-5.9214000000000002</v>
      </c>
      <c r="B643">
        <v>105.9867</v>
      </c>
      <c r="C643" s="2">
        <v>45653</v>
      </c>
      <c r="D643" s="3">
        <v>0.41666666666666669</v>
      </c>
      <c r="E643">
        <v>0.34699999999999998</v>
      </c>
      <c r="F643" s="148">
        <f t="shared" si="9"/>
        <v>34.699999999999996</v>
      </c>
      <c r="G643">
        <v>34.699999999999996</v>
      </c>
    </row>
    <row r="644" spans="1:7" hidden="1">
      <c r="A644">
        <v>-5.9214000000000002</v>
      </c>
      <c r="B644">
        <v>105.9867</v>
      </c>
      <c r="C644" s="2">
        <v>45653</v>
      </c>
      <c r="D644" s="3">
        <v>0.45833333333333331</v>
      </c>
      <c r="E644">
        <v>0.47099999999999997</v>
      </c>
      <c r="F644" s="148">
        <f t="shared" si="9"/>
        <v>47.099999999999994</v>
      </c>
      <c r="G644">
        <v>47.099999999999994</v>
      </c>
    </row>
    <row r="645" spans="1:7" hidden="1">
      <c r="A645">
        <v>-5.9214000000000002</v>
      </c>
      <c r="B645">
        <v>105.9867</v>
      </c>
      <c r="C645" s="2">
        <v>45653</v>
      </c>
      <c r="D645" s="3">
        <v>0.5</v>
      </c>
      <c r="E645">
        <v>0.59</v>
      </c>
      <c r="F645" s="148">
        <f t="shared" si="9"/>
        <v>59</v>
      </c>
      <c r="G645">
        <v>59</v>
      </c>
    </row>
    <row r="646" spans="1:7" hidden="1">
      <c r="A646">
        <v>-5.9214000000000002</v>
      </c>
      <c r="B646">
        <v>105.9867</v>
      </c>
      <c r="C646" s="2">
        <v>45653</v>
      </c>
      <c r="D646" s="3">
        <v>0.54166666666666663</v>
      </c>
      <c r="E646">
        <v>0.66500000000000004</v>
      </c>
      <c r="F646" s="148">
        <f t="shared" si="9"/>
        <v>66.5</v>
      </c>
      <c r="G646">
        <v>66.5</v>
      </c>
    </row>
    <row r="647" spans="1:7" hidden="1">
      <c r="A647">
        <v>-5.9214000000000002</v>
      </c>
      <c r="B647">
        <v>105.9867</v>
      </c>
      <c r="C647" s="2">
        <v>45653</v>
      </c>
      <c r="D647" s="3">
        <v>0.58333333333333337</v>
      </c>
      <c r="E647">
        <v>0.66100000000000003</v>
      </c>
      <c r="F647" s="148">
        <f t="shared" si="9"/>
        <v>66.100000000000009</v>
      </c>
      <c r="G647">
        <v>66.100000000000009</v>
      </c>
    </row>
    <row r="648" spans="1:7" hidden="1">
      <c r="A648">
        <v>-5.9214000000000002</v>
      </c>
      <c r="B648">
        <v>105.9867</v>
      </c>
      <c r="C648" s="2">
        <v>45653</v>
      </c>
      <c r="D648" s="3">
        <v>0.625</v>
      </c>
      <c r="E648">
        <v>0.55800000000000005</v>
      </c>
      <c r="F648" s="148">
        <f t="shared" si="9"/>
        <v>55.800000000000004</v>
      </c>
      <c r="G648">
        <v>55.800000000000004</v>
      </c>
    </row>
    <row r="649" spans="1:7" hidden="1">
      <c r="A649">
        <v>-5.9214000000000002</v>
      </c>
      <c r="B649">
        <v>105.9867</v>
      </c>
      <c r="C649" s="2">
        <v>45653</v>
      </c>
      <c r="D649" s="3">
        <v>0.66666666666666663</v>
      </c>
      <c r="E649">
        <v>0.35399999999999998</v>
      </c>
      <c r="F649" s="148">
        <f t="shared" si="9"/>
        <v>35.4</v>
      </c>
      <c r="G649">
        <v>35.4</v>
      </c>
    </row>
    <row r="650" spans="1:7" hidden="1">
      <c r="A650">
        <v>-5.9214000000000002</v>
      </c>
      <c r="B650">
        <v>105.9867</v>
      </c>
      <c r="C650" s="2">
        <v>45653</v>
      </c>
      <c r="D650" s="3">
        <v>0.70833333333333337</v>
      </c>
      <c r="E650">
        <v>7.2999999999999995E-2</v>
      </c>
      <c r="F650" s="148">
        <f t="shared" ref="F650:F704" si="10">E650*100</f>
        <v>7.3</v>
      </c>
      <c r="G650">
        <v>7.3</v>
      </c>
    </row>
    <row r="651" spans="1:7" hidden="1">
      <c r="A651">
        <v>-5.9214000000000002</v>
      </c>
      <c r="B651">
        <v>105.9867</v>
      </c>
      <c r="C651" s="2">
        <v>45653</v>
      </c>
      <c r="D651" s="3">
        <v>0.75</v>
      </c>
      <c r="E651">
        <v>-0.24399999999999999</v>
      </c>
      <c r="F651" s="148">
        <f t="shared" si="10"/>
        <v>-24.4</v>
      </c>
      <c r="G651">
        <v>-24.4</v>
      </c>
    </row>
    <row r="652" spans="1:7" hidden="1">
      <c r="A652">
        <v>-5.9214000000000002</v>
      </c>
      <c r="B652">
        <v>105.9867</v>
      </c>
      <c r="C652" s="2">
        <v>45653</v>
      </c>
      <c r="D652" s="3">
        <v>0.79166666666666663</v>
      </c>
      <c r="E652">
        <v>-0.54700000000000004</v>
      </c>
      <c r="F652" s="148">
        <f t="shared" si="10"/>
        <v>-54.7</v>
      </c>
      <c r="G652">
        <v>-54.7</v>
      </c>
    </row>
    <row r="653" spans="1:7" hidden="1">
      <c r="A653">
        <v>-5.9214000000000002</v>
      </c>
      <c r="B653">
        <v>105.9867</v>
      </c>
      <c r="C653" s="2">
        <v>45653</v>
      </c>
      <c r="D653" s="3">
        <v>0.83333333333333337</v>
      </c>
      <c r="E653">
        <v>-0.78400000000000003</v>
      </c>
      <c r="F653" s="148">
        <f t="shared" si="10"/>
        <v>-78.400000000000006</v>
      </c>
      <c r="G653">
        <v>-78.400000000000006</v>
      </c>
    </row>
    <row r="654" spans="1:7" hidden="1">
      <c r="A654">
        <v>-5.9214000000000002</v>
      </c>
      <c r="B654">
        <v>105.9867</v>
      </c>
      <c r="C654" s="2">
        <v>45653</v>
      </c>
      <c r="D654" s="3">
        <v>0.875</v>
      </c>
      <c r="E654">
        <v>-0.91500000000000004</v>
      </c>
      <c r="F654" s="148">
        <f t="shared" si="10"/>
        <v>-91.5</v>
      </c>
      <c r="G654">
        <v>-91.5</v>
      </c>
    </row>
    <row r="655" spans="1:7" hidden="1">
      <c r="A655">
        <v>-5.9214000000000002</v>
      </c>
      <c r="B655">
        <v>105.9867</v>
      </c>
      <c r="C655" s="2">
        <v>45653</v>
      </c>
      <c r="D655" s="3">
        <v>0.91666666666666663</v>
      </c>
      <c r="E655">
        <v>-0.92300000000000004</v>
      </c>
      <c r="F655" s="148">
        <f t="shared" si="10"/>
        <v>-92.300000000000011</v>
      </c>
      <c r="G655">
        <v>-92.300000000000011</v>
      </c>
    </row>
    <row r="656" spans="1:7" hidden="1">
      <c r="A656">
        <v>-5.9214000000000002</v>
      </c>
      <c r="B656">
        <v>105.9867</v>
      </c>
      <c r="C656" s="2">
        <v>45653</v>
      </c>
      <c r="D656" s="3">
        <v>0.95833333333333337</v>
      </c>
      <c r="E656">
        <v>-0.81200000000000006</v>
      </c>
      <c r="F656" s="148">
        <f t="shared" si="10"/>
        <v>-81.2</v>
      </c>
      <c r="G656">
        <v>-81.2</v>
      </c>
    </row>
    <row r="657" spans="1:32" hidden="1">
      <c r="A657">
        <v>-5.9214000000000002</v>
      </c>
      <c r="B657">
        <v>105.9867</v>
      </c>
      <c r="C657" s="2">
        <v>45654</v>
      </c>
      <c r="D657" s="3">
        <v>0</v>
      </c>
      <c r="E657">
        <v>-0.61199999999999999</v>
      </c>
      <c r="F657" s="1">
        <f t="shared" si="10"/>
        <v>-61.199999999999996</v>
      </c>
      <c r="G657">
        <v>-61.199999999999996</v>
      </c>
      <c r="I657">
        <v>18.3</v>
      </c>
      <c r="J657">
        <v>17.5</v>
      </c>
      <c r="K657">
        <v>14.7</v>
      </c>
      <c r="L657">
        <v>10.9</v>
      </c>
      <c r="M657">
        <v>7.3</v>
      </c>
      <c r="N657">
        <v>4.8</v>
      </c>
      <c r="O657">
        <v>3.8</v>
      </c>
      <c r="P657">
        <v>4.3999999999999995</v>
      </c>
      <c r="Q657">
        <v>5.8000000000000007</v>
      </c>
      <c r="R657">
        <v>7.0000000000000009</v>
      </c>
      <c r="S657">
        <v>7.0000000000000009</v>
      </c>
      <c r="T657">
        <v>4.9000000000000004</v>
      </c>
      <c r="U657">
        <v>0.5</v>
      </c>
      <c r="V657">
        <v>-6</v>
      </c>
      <c r="W657">
        <v>-13.5</v>
      </c>
      <c r="X657">
        <v>-20.599999999999998</v>
      </c>
      <c r="Y657">
        <v>-25.7</v>
      </c>
      <c r="Z657">
        <v>-27.6</v>
      </c>
      <c r="AA657">
        <v>-25.6</v>
      </c>
      <c r="AB657">
        <v>-19.600000000000001</v>
      </c>
      <c r="AC657">
        <v>-10.7</v>
      </c>
      <c r="AD657">
        <v>-0.3</v>
      </c>
      <c r="AE657">
        <v>9.6</v>
      </c>
      <c r="AF657">
        <v>17.399999999999999</v>
      </c>
    </row>
    <row r="658" spans="1:32" hidden="1">
      <c r="A658">
        <v>-5.9214000000000002</v>
      </c>
      <c r="B658">
        <v>105.9867</v>
      </c>
      <c r="C658" s="2">
        <v>45654</v>
      </c>
      <c r="D658" s="3">
        <v>4.1666666666666664E-2</v>
      </c>
      <c r="E658">
        <v>-0.36699999999999999</v>
      </c>
      <c r="F658" s="148">
        <f t="shared" si="10"/>
        <v>-36.700000000000003</v>
      </c>
      <c r="G658">
        <v>-36.700000000000003</v>
      </c>
      <c r="I658">
        <v>-61.199999999999996</v>
      </c>
      <c r="J658">
        <v>-36.700000000000003</v>
      </c>
      <c r="K658">
        <v>-12.4</v>
      </c>
      <c r="L658">
        <v>7.3999999999999995</v>
      </c>
      <c r="M658">
        <v>20</v>
      </c>
      <c r="N658">
        <v>25.2</v>
      </c>
      <c r="O658">
        <v>24.4</v>
      </c>
      <c r="P658">
        <v>20.9</v>
      </c>
      <c r="Q658">
        <v>18.3</v>
      </c>
      <c r="R658">
        <v>19.600000000000001</v>
      </c>
      <c r="S658">
        <v>26.400000000000002</v>
      </c>
      <c r="T658">
        <v>38.200000000000003</v>
      </c>
      <c r="U658">
        <v>52.300000000000004</v>
      </c>
      <c r="V658">
        <v>65</v>
      </c>
      <c r="W658">
        <v>71.899999999999991</v>
      </c>
      <c r="X658">
        <v>69.3</v>
      </c>
      <c r="Y658">
        <v>55.500000000000007</v>
      </c>
      <c r="Z658">
        <v>31.2</v>
      </c>
      <c r="AA658">
        <v>-0.6</v>
      </c>
      <c r="AB658">
        <v>-34.9</v>
      </c>
      <c r="AC658">
        <v>-65.900000000000006</v>
      </c>
      <c r="AD658">
        <v>-88.2</v>
      </c>
      <c r="AE658">
        <v>-98.3</v>
      </c>
      <c r="AF658">
        <v>-94.699999999999989</v>
      </c>
    </row>
    <row r="659" spans="1:32" hidden="1">
      <c r="A659">
        <v>-5.9214000000000002</v>
      </c>
      <c r="B659">
        <v>105.9867</v>
      </c>
      <c r="C659" s="2">
        <v>45654</v>
      </c>
      <c r="D659" s="3">
        <v>8.3333333333333329E-2</v>
      </c>
      <c r="E659">
        <v>-0.124</v>
      </c>
      <c r="F659" s="148">
        <f t="shared" si="10"/>
        <v>-12.4</v>
      </c>
      <c r="G659">
        <v>-12.4</v>
      </c>
    </row>
    <row r="660" spans="1:32" hidden="1">
      <c r="A660">
        <v>-5.9214000000000002</v>
      </c>
      <c r="B660">
        <v>105.9867</v>
      </c>
      <c r="C660" s="2">
        <v>45654</v>
      </c>
      <c r="D660" s="3">
        <v>0.125</v>
      </c>
      <c r="E660">
        <v>7.3999999999999996E-2</v>
      </c>
      <c r="F660" s="148">
        <f t="shared" si="10"/>
        <v>7.3999999999999995</v>
      </c>
      <c r="G660">
        <v>7.3999999999999995</v>
      </c>
    </row>
    <row r="661" spans="1:32" hidden="1">
      <c r="A661">
        <v>-5.9214000000000002</v>
      </c>
      <c r="B661">
        <v>105.9867</v>
      </c>
      <c r="C661" s="2">
        <v>45654</v>
      </c>
      <c r="D661" s="3">
        <v>0.16666666666666666</v>
      </c>
      <c r="E661">
        <v>0.2</v>
      </c>
      <c r="F661" s="148">
        <f t="shared" si="10"/>
        <v>20</v>
      </c>
      <c r="G661">
        <v>20</v>
      </c>
    </row>
    <row r="662" spans="1:32" hidden="1">
      <c r="A662">
        <v>-5.9214000000000002</v>
      </c>
      <c r="B662">
        <v>105.9867</v>
      </c>
      <c r="C662" s="2">
        <v>45654</v>
      </c>
      <c r="D662" s="3">
        <v>0.20833333333333334</v>
      </c>
      <c r="E662">
        <v>0.252</v>
      </c>
      <c r="F662" s="148">
        <f t="shared" si="10"/>
        <v>25.2</v>
      </c>
      <c r="G662">
        <v>25.2</v>
      </c>
    </row>
    <row r="663" spans="1:32" hidden="1">
      <c r="A663">
        <v>-5.9214000000000002</v>
      </c>
      <c r="B663">
        <v>105.9867</v>
      </c>
      <c r="C663" s="2">
        <v>45654</v>
      </c>
      <c r="D663" s="3">
        <v>0.25</v>
      </c>
      <c r="E663">
        <v>0.24399999999999999</v>
      </c>
      <c r="F663" s="148">
        <f t="shared" si="10"/>
        <v>24.4</v>
      </c>
      <c r="G663">
        <v>24.4</v>
      </c>
    </row>
    <row r="664" spans="1:32" hidden="1">
      <c r="A664">
        <v>-5.9214000000000002</v>
      </c>
      <c r="B664">
        <v>105.9867</v>
      </c>
      <c r="C664" s="2">
        <v>45654</v>
      </c>
      <c r="D664" s="3">
        <v>0.29166666666666669</v>
      </c>
      <c r="E664">
        <v>0.20899999999999999</v>
      </c>
      <c r="F664" s="148">
        <f t="shared" si="10"/>
        <v>20.9</v>
      </c>
      <c r="G664">
        <v>20.9</v>
      </c>
    </row>
    <row r="665" spans="1:32" hidden="1">
      <c r="A665">
        <v>-5.9214000000000002</v>
      </c>
      <c r="B665">
        <v>105.9867</v>
      </c>
      <c r="C665" s="2">
        <v>45654</v>
      </c>
      <c r="D665" s="3">
        <v>0.33333333333333331</v>
      </c>
      <c r="E665">
        <v>0.183</v>
      </c>
      <c r="F665" s="148">
        <f t="shared" si="10"/>
        <v>18.3</v>
      </c>
      <c r="G665">
        <v>18.3</v>
      </c>
    </row>
    <row r="666" spans="1:32" hidden="1">
      <c r="A666">
        <v>-5.9214000000000002</v>
      </c>
      <c r="B666">
        <v>105.9867</v>
      </c>
      <c r="C666" s="2">
        <v>45654</v>
      </c>
      <c r="D666" s="3">
        <v>0.375</v>
      </c>
      <c r="E666">
        <v>0.19600000000000001</v>
      </c>
      <c r="F666" s="148">
        <f t="shared" si="10"/>
        <v>19.600000000000001</v>
      </c>
      <c r="G666">
        <v>19.600000000000001</v>
      </c>
    </row>
    <row r="667" spans="1:32" hidden="1">
      <c r="A667">
        <v>-5.9214000000000002</v>
      </c>
      <c r="B667">
        <v>105.9867</v>
      </c>
      <c r="C667" s="2">
        <v>45654</v>
      </c>
      <c r="D667" s="3">
        <v>0.41666666666666669</v>
      </c>
      <c r="E667">
        <v>0.26400000000000001</v>
      </c>
      <c r="F667" s="148">
        <f t="shared" si="10"/>
        <v>26.400000000000002</v>
      </c>
      <c r="G667">
        <v>26.400000000000002</v>
      </c>
    </row>
    <row r="668" spans="1:32" hidden="1">
      <c r="A668">
        <v>-5.9214000000000002</v>
      </c>
      <c r="B668">
        <v>105.9867</v>
      </c>
      <c r="C668" s="2">
        <v>45654</v>
      </c>
      <c r="D668" s="3">
        <v>0.45833333333333331</v>
      </c>
      <c r="E668">
        <v>0.38200000000000001</v>
      </c>
      <c r="F668" s="148">
        <f t="shared" si="10"/>
        <v>38.200000000000003</v>
      </c>
      <c r="G668">
        <v>38.200000000000003</v>
      </c>
    </row>
    <row r="669" spans="1:32" hidden="1">
      <c r="A669">
        <v>-5.9214000000000002</v>
      </c>
      <c r="B669">
        <v>105.9867</v>
      </c>
      <c r="C669" s="2">
        <v>45654</v>
      </c>
      <c r="D669" s="3">
        <v>0.5</v>
      </c>
      <c r="E669">
        <v>0.52300000000000002</v>
      </c>
      <c r="F669" s="148">
        <f t="shared" si="10"/>
        <v>52.300000000000004</v>
      </c>
      <c r="G669">
        <v>52.300000000000004</v>
      </c>
    </row>
    <row r="670" spans="1:32" hidden="1">
      <c r="A670">
        <v>-5.9214000000000002</v>
      </c>
      <c r="B670">
        <v>105.9867</v>
      </c>
      <c r="C670" s="2">
        <v>45654</v>
      </c>
      <c r="D670" s="3">
        <v>0.54166666666666663</v>
      </c>
      <c r="E670">
        <v>0.65</v>
      </c>
      <c r="F670" s="148">
        <f t="shared" si="10"/>
        <v>65</v>
      </c>
      <c r="G670">
        <v>65</v>
      </c>
    </row>
    <row r="671" spans="1:32" hidden="1">
      <c r="A671">
        <v>-5.9214000000000002</v>
      </c>
      <c r="B671">
        <v>105.9867</v>
      </c>
      <c r="C671" s="2">
        <v>45654</v>
      </c>
      <c r="D671" s="3">
        <v>0.58333333333333337</v>
      </c>
      <c r="E671">
        <v>0.71899999999999997</v>
      </c>
      <c r="F671" s="148">
        <f t="shared" si="10"/>
        <v>71.899999999999991</v>
      </c>
      <c r="G671">
        <v>71.899999999999991</v>
      </c>
    </row>
    <row r="672" spans="1:32" hidden="1">
      <c r="A672">
        <v>-5.9214000000000002</v>
      </c>
      <c r="B672">
        <v>105.9867</v>
      </c>
      <c r="C672" s="2">
        <v>45654</v>
      </c>
      <c r="D672" s="3">
        <v>0.625</v>
      </c>
      <c r="E672">
        <v>0.69299999999999995</v>
      </c>
      <c r="F672" s="148">
        <f t="shared" si="10"/>
        <v>69.3</v>
      </c>
      <c r="G672">
        <v>69.3</v>
      </c>
    </row>
    <row r="673" spans="1:32" hidden="1">
      <c r="A673">
        <v>-5.9214000000000002</v>
      </c>
      <c r="B673">
        <v>105.9867</v>
      </c>
      <c r="C673" s="2">
        <v>45654</v>
      </c>
      <c r="D673" s="3">
        <v>0.66666666666666663</v>
      </c>
      <c r="E673">
        <v>0.55500000000000005</v>
      </c>
      <c r="F673" s="148">
        <f t="shared" si="10"/>
        <v>55.500000000000007</v>
      </c>
      <c r="G673">
        <v>55.500000000000007</v>
      </c>
    </row>
    <row r="674" spans="1:32" hidden="1">
      <c r="A674">
        <v>-5.9214000000000002</v>
      </c>
      <c r="B674">
        <v>105.9867</v>
      </c>
      <c r="C674" s="2">
        <v>45654</v>
      </c>
      <c r="D674" s="3">
        <v>0.70833333333333337</v>
      </c>
      <c r="E674">
        <v>0.312</v>
      </c>
      <c r="F674" s="148">
        <f t="shared" si="10"/>
        <v>31.2</v>
      </c>
      <c r="G674">
        <v>31.2</v>
      </c>
    </row>
    <row r="675" spans="1:32" hidden="1">
      <c r="A675">
        <v>-5.9214000000000002</v>
      </c>
      <c r="B675">
        <v>105.9867</v>
      </c>
      <c r="C675" s="2">
        <v>45654</v>
      </c>
      <c r="D675" s="3">
        <v>0.75</v>
      </c>
      <c r="E675">
        <v>-6.0000000000000001E-3</v>
      </c>
      <c r="F675" s="148">
        <f t="shared" si="10"/>
        <v>-0.6</v>
      </c>
      <c r="G675">
        <v>-0.6</v>
      </c>
    </row>
    <row r="676" spans="1:32" hidden="1">
      <c r="A676">
        <v>-5.9214000000000002</v>
      </c>
      <c r="B676">
        <v>105.9867</v>
      </c>
      <c r="C676" s="2">
        <v>45654</v>
      </c>
      <c r="D676" s="3">
        <v>0.79166666666666663</v>
      </c>
      <c r="E676">
        <v>-0.34899999999999998</v>
      </c>
      <c r="F676" s="148">
        <f t="shared" si="10"/>
        <v>-34.9</v>
      </c>
      <c r="G676">
        <v>-34.9</v>
      </c>
    </row>
    <row r="677" spans="1:32" hidden="1">
      <c r="A677">
        <v>-5.9214000000000002</v>
      </c>
      <c r="B677">
        <v>105.9867</v>
      </c>
      <c r="C677" s="2">
        <v>45654</v>
      </c>
      <c r="D677" s="3">
        <v>0.83333333333333337</v>
      </c>
      <c r="E677">
        <v>-0.65900000000000003</v>
      </c>
      <c r="F677" s="148">
        <f t="shared" si="10"/>
        <v>-65.900000000000006</v>
      </c>
      <c r="G677">
        <v>-65.900000000000006</v>
      </c>
    </row>
    <row r="678" spans="1:32" hidden="1">
      <c r="A678">
        <v>-5.9214000000000002</v>
      </c>
      <c r="B678">
        <v>105.9867</v>
      </c>
      <c r="C678" s="2">
        <v>45654</v>
      </c>
      <c r="D678" s="3">
        <v>0.875</v>
      </c>
      <c r="E678">
        <v>-0.88200000000000001</v>
      </c>
      <c r="F678" s="148">
        <f t="shared" si="10"/>
        <v>-88.2</v>
      </c>
      <c r="G678">
        <v>-88.2</v>
      </c>
    </row>
    <row r="679" spans="1:32" hidden="1">
      <c r="A679">
        <v>-5.9214000000000002</v>
      </c>
      <c r="B679">
        <v>105.9867</v>
      </c>
      <c r="C679" s="2">
        <v>45654</v>
      </c>
      <c r="D679" s="3">
        <v>0.91666666666666663</v>
      </c>
      <c r="E679">
        <v>-0.98299999999999998</v>
      </c>
      <c r="F679" s="148">
        <f t="shared" si="10"/>
        <v>-98.3</v>
      </c>
      <c r="G679">
        <v>-98.3</v>
      </c>
    </row>
    <row r="680" spans="1:32" hidden="1">
      <c r="A680">
        <v>-5.9214000000000002</v>
      </c>
      <c r="B680">
        <v>105.9867</v>
      </c>
      <c r="C680" s="2">
        <v>45654</v>
      </c>
      <c r="D680" s="3">
        <v>0.95833333333333337</v>
      </c>
      <c r="E680">
        <v>-0.94699999999999995</v>
      </c>
      <c r="F680" s="148">
        <f t="shared" si="10"/>
        <v>-94.699999999999989</v>
      </c>
      <c r="G680">
        <v>-94.699999999999989</v>
      </c>
    </row>
    <row r="681" spans="1:32">
      <c r="A681">
        <v>-5.9214000000000002</v>
      </c>
      <c r="B681">
        <v>105.9867</v>
      </c>
      <c r="C681" s="2">
        <v>45655</v>
      </c>
      <c r="D681" s="3">
        <v>0</v>
      </c>
      <c r="E681">
        <v>-0.79100000000000004</v>
      </c>
      <c r="F681" s="1">
        <f t="shared" si="10"/>
        <v>-79.100000000000009</v>
      </c>
      <c r="G681">
        <v>-79.100000000000009</v>
      </c>
    </row>
    <row r="682" spans="1:32">
      <c r="A682">
        <v>-5.9214000000000002</v>
      </c>
      <c r="B682">
        <v>105.9867</v>
      </c>
      <c r="C682" s="2">
        <v>45655</v>
      </c>
      <c r="D682" s="3">
        <v>4.1666666666666664E-2</v>
      </c>
      <c r="E682">
        <v>-0.55200000000000005</v>
      </c>
      <c r="F682" s="148">
        <f t="shared" si="10"/>
        <v>-55.2</v>
      </c>
      <c r="G682">
        <v>-55.2</v>
      </c>
      <c r="I682">
        <v>22</v>
      </c>
      <c r="J682">
        <v>22.7</v>
      </c>
      <c r="K682">
        <v>20</v>
      </c>
      <c r="L682">
        <v>15.1</v>
      </c>
      <c r="M682">
        <v>9.4</v>
      </c>
      <c r="N682">
        <v>4.5</v>
      </c>
      <c r="O682">
        <v>1.6</v>
      </c>
      <c r="P682">
        <v>1.0999999999999999</v>
      </c>
      <c r="Q682">
        <v>2.7</v>
      </c>
      <c r="R682">
        <v>5.3</v>
      </c>
      <c r="S682">
        <v>7.5</v>
      </c>
      <c r="T682">
        <v>7.9</v>
      </c>
      <c r="U682">
        <v>5.5</v>
      </c>
      <c r="V682">
        <v>-0.1</v>
      </c>
      <c r="W682">
        <v>-8</v>
      </c>
      <c r="X682">
        <v>-16.900000000000002</v>
      </c>
      <c r="Y682">
        <v>-24.9</v>
      </c>
      <c r="Z682">
        <v>-30.099999999999998</v>
      </c>
      <c r="AA682">
        <v>-31</v>
      </c>
      <c r="AB682">
        <v>-27.1</v>
      </c>
      <c r="AC682">
        <v>-18.7</v>
      </c>
      <c r="AD682">
        <v>-7.3</v>
      </c>
      <c r="AE682">
        <v>5</v>
      </c>
      <c r="AF682">
        <v>16</v>
      </c>
    </row>
    <row r="683" spans="1:32">
      <c r="A683">
        <v>-5.9214000000000002</v>
      </c>
      <c r="B683">
        <v>105.9867</v>
      </c>
      <c r="C683" s="2">
        <v>45655</v>
      </c>
      <c r="D683" s="3">
        <v>8.3333333333333329E-2</v>
      </c>
      <c r="E683">
        <v>-0.28199999999999997</v>
      </c>
      <c r="F683" s="148">
        <f t="shared" si="10"/>
        <v>-28.199999999999996</v>
      </c>
      <c r="G683">
        <v>-28.199999999999996</v>
      </c>
      <c r="I683">
        <v>-79.100000000000009</v>
      </c>
      <c r="J683">
        <v>-55.2</v>
      </c>
      <c r="K683">
        <v>-28.199999999999996</v>
      </c>
      <c r="L683">
        <v>-3.3000000000000003</v>
      </c>
      <c r="M683">
        <v>15.299999999999999</v>
      </c>
      <c r="N683">
        <v>25.5</v>
      </c>
      <c r="O683">
        <v>27.500000000000004</v>
      </c>
      <c r="P683">
        <v>23.9</v>
      </c>
      <c r="Q683">
        <v>18.399999999999999</v>
      </c>
      <c r="R683">
        <v>15.2</v>
      </c>
      <c r="S683">
        <v>17.2</v>
      </c>
      <c r="T683">
        <v>25.6</v>
      </c>
      <c r="U683">
        <v>39.300000000000004</v>
      </c>
      <c r="V683">
        <v>54.900000000000006</v>
      </c>
      <c r="W683">
        <v>68</v>
      </c>
      <c r="X683">
        <v>73.8</v>
      </c>
      <c r="Y683">
        <v>68.899999999999991</v>
      </c>
      <c r="Z683">
        <v>52.1</v>
      </c>
      <c r="AA683">
        <v>24.7</v>
      </c>
      <c r="AB683">
        <v>-9.4</v>
      </c>
      <c r="AC683">
        <v>-44.4</v>
      </c>
      <c r="AD683">
        <v>-74.2</v>
      </c>
      <c r="AE683">
        <v>-93.600000000000009</v>
      </c>
      <c r="AF683">
        <v>-99.3</v>
      </c>
    </row>
    <row r="684" spans="1:32">
      <c r="A684">
        <v>-5.9214000000000002</v>
      </c>
      <c r="B684">
        <v>105.9867</v>
      </c>
      <c r="C684" s="2">
        <v>45655</v>
      </c>
      <c r="D684" s="3">
        <v>0.125</v>
      </c>
      <c r="E684">
        <v>-3.3000000000000002E-2</v>
      </c>
      <c r="F684" s="148">
        <f t="shared" si="10"/>
        <v>-3.3000000000000003</v>
      </c>
      <c r="G684">
        <v>-3.3000000000000003</v>
      </c>
    </row>
    <row r="685" spans="1:32">
      <c r="A685">
        <v>-5.9214000000000002</v>
      </c>
      <c r="B685">
        <v>105.9867</v>
      </c>
      <c r="C685" s="2">
        <v>45655</v>
      </c>
      <c r="D685" s="3">
        <v>0.16666666666666666</v>
      </c>
      <c r="E685">
        <v>0.153</v>
      </c>
      <c r="F685" s="148">
        <f t="shared" si="10"/>
        <v>15.299999999999999</v>
      </c>
      <c r="G685">
        <v>15.299999999999999</v>
      </c>
    </row>
    <row r="686" spans="1:32">
      <c r="A686">
        <v>-5.9214000000000002</v>
      </c>
      <c r="B686">
        <v>105.9867</v>
      </c>
      <c r="C686" s="2">
        <v>45655</v>
      </c>
      <c r="D686" s="3">
        <v>0.20833333333333334</v>
      </c>
      <c r="E686">
        <v>0.255</v>
      </c>
      <c r="F686" s="148">
        <f t="shared" si="10"/>
        <v>25.5</v>
      </c>
      <c r="G686">
        <v>25.5</v>
      </c>
    </row>
    <row r="687" spans="1:32">
      <c r="A687">
        <v>-5.9214000000000002</v>
      </c>
      <c r="B687">
        <v>105.9867</v>
      </c>
      <c r="C687" s="2">
        <v>45655</v>
      </c>
      <c r="D687" s="3">
        <v>0.25</v>
      </c>
      <c r="E687">
        <v>0.27500000000000002</v>
      </c>
      <c r="F687" s="148">
        <f t="shared" si="10"/>
        <v>27.500000000000004</v>
      </c>
      <c r="G687">
        <v>27.500000000000004</v>
      </c>
      <c r="J687" s="148"/>
    </row>
    <row r="688" spans="1:32">
      <c r="A688">
        <v>-5.9214000000000002</v>
      </c>
      <c r="B688">
        <v>105.9867</v>
      </c>
      <c r="C688" s="2">
        <v>45655</v>
      </c>
      <c r="D688" s="3">
        <v>0.29166666666666669</v>
      </c>
      <c r="E688">
        <v>0.23899999999999999</v>
      </c>
      <c r="F688" s="148">
        <f t="shared" si="10"/>
        <v>23.9</v>
      </c>
      <c r="G688">
        <v>23.9</v>
      </c>
    </row>
    <row r="689" spans="1:7">
      <c r="A689">
        <v>-5.9214000000000002</v>
      </c>
      <c r="B689">
        <v>105.9867</v>
      </c>
      <c r="C689" s="2">
        <v>45655</v>
      </c>
      <c r="D689" s="3">
        <v>0.33333333333333331</v>
      </c>
      <c r="E689">
        <v>0.184</v>
      </c>
      <c r="F689" s="148">
        <f t="shared" si="10"/>
        <v>18.399999999999999</v>
      </c>
      <c r="G689">
        <v>18.399999999999999</v>
      </c>
    </row>
    <row r="690" spans="1:7">
      <c r="A690">
        <v>-5.9214000000000002</v>
      </c>
      <c r="B690">
        <v>105.9867</v>
      </c>
      <c r="C690" s="2">
        <v>45655</v>
      </c>
      <c r="D690" s="3">
        <v>0.375</v>
      </c>
      <c r="E690">
        <v>0.152</v>
      </c>
      <c r="F690" s="148">
        <f t="shared" si="10"/>
        <v>15.2</v>
      </c>
      <c r="G690">
        <v>15.2</v>
      </c>
    </row>
    <row r="691" spans="1:7">
      <c r="A691">
        <v>-5.9214000000000002</v>
      </c>
      <c r="B691">
        <v>105.9867</v>
      </c>
      <c r="C691" s="2">
        <v>45655</v>
      </c>
      <c r="D691" s="3">
        <v>0.41666666666666669</v>
      </c>
      <c r="E691">
        <v>0.17199999999999999</v>
      </c>
      <c r="F691" s="148">
        <f t="shared" si="10"/>
        <v>17.2</v>
      </c>
      <c r="G691">
        <v>17.2</v>
      </c>
    </row>
    <row r="692" spans="1:7">
      <c r="A692">
        <v>-5.9214000000000002</v>
      </c>
      <c r="B692">
        <v>105.9867</v>
      </c>
      <c r="C692" s="2">
        <v>45655</v>
      </c>
      <c r="D692" s="3">
        <v>0.45833333333333331</v>
      </c>
      <c r="E692">
        <v>0.25600000000000001</v>
      </c>
      <c r="F692" s="148">
        <f t="shared" si="10"/>
        <v>25.6</v>
      </c>
      <c r="G692">
        <v>25.6</v>
      </c>
    </row>
    <row r="693" spans="1:7">
      <c r="A693">
        <v>-5.9214000000000002</v>
      </c>
      <c r="B693">
        <v>105.9867</v>
      </c>
      <c r="C693" s="2">
        <v>45655</v>
      </c>
      <c r="D693" s="3">
        <v>0.5</v>
      </c>
      <c r="E693">
        <v>0.39300000000000002</v>
      </c>
      <c r="F693" s="148">
        <f t="shared" si="10"/>
        <v>39.300000000000004</v>
      </c>
      <c r="G693">
        <v>39.300000000000004</v>
      </c>
    </row>
    <row r="694" spans="1:7">
      <c r="A694">
        <v>-5.9214000000000002</v>
      </c>
      <c r="B694">
        <v>105.9867</v>
      </c>
      <c r="C694" s="2">
        <v>45655</v>
      </c>
      <c r="D694" s="3">
        <v>0.54166666666666663</v>
      </c>
      <c r="E694">
        <v>0.54900000000000004</v>
      </c>
      <c r="F694" s="148">
        <f t="shared" si="10"/>
        <v>54.900000000000006</v>
      </c>
      <c r="G694">
        <v>54.900000000000006</v>
      </c>
    </row>
    <row r="695" spans="1:7">
      <c r="A695">
        <v>-5.9214000000000002</v>
      </c>
      <c r="B695">
        <v>105.9867</v>
      </c>
      <c r="C695" s="2">
        <v>45655</v>
      </c>
      <c r="D695" s="3">
        <v>0.58333333333333337</v>
      </c>
      <c r="E695">
        <v>0.68</v>
      </c>
      <c r="F695" s="148">
        <f t="shared" si="10"/>
        <v>68</v>
      </c>
      <c r="G695">
        <v>68</v>
      </c>
    </row>
    <row r="696" spans="1:7">
      <c r="A696">
        <v>-5.9214000000000002</v>
      </c>
      <c r="B696">
        <v>105.9867</v>
      </c>
      <c r="C696" s="2">
        <v>45655</v>
      </c>
      <c r="D696" s="3">
        <v>0.625</v>
      </c>
      <c r="E696">
        <v>0.73799999999999999</v>
      </c>
      <c r="F696" s="148">
        <f t="shared" si="10"/>
        <v>73.8</v>
      </c>
      <c r="G696">
        <v>73.8</v>
      </c>
    </row>
    <row r="697" spans="1:7">
      <c r="A697">
        <v>-5.9214000000000002</v>
      </c>
      <c r="B697">
        <v>105.9867</v>
      </c>
      <c r="C697" s="2">
        <v>45655</v>
      </c>
      <c r="D697" s="3">
        <v>0.66666666666666663</v>
      </c>
      <c r="E697">
        <v>0.68899999999999995</v>
      </c>
      <c r="F697" s="148">
        <f t="shared" si="10"/>
        <v>68.899999999999991</v>
      </c>
      <c r="G697">
        <v>68.899999999999991</v>
      </c>
    </row>
    <row r="698" spans="1:7">
      <c r="A698">
        <v>-5.9214000000000002</v>
      </c>
      <c r="B698">
        <v>105.9867</v>
      </c>
      <c r="C698" s="2">
        <v>45655</v>
      </c>
      <c r="D698" s="3">
        <v>0.70833333333333337</v>
      </c>
      <c r="E698">
        <v>0.52100000000000002</v>
      </c>
      <c r="F698" s="148">
        <f t="shared" si="10"/>
        <v>52.1</v>
      </c>
      <c r="G698">
        <v>52.1</v>
      </c>
    </row>
    <row r="699" spans="1:7">
      <c r="A699">
        <v>-5.9214000000000002</v>
      </c>
      <c r="B699">
        <v>105.9867</v>
      </c>
      <c r="C699" s="2">
        <v>45655</v>
      </c>
      <c r="D699" s="3">
        <v>0.75</v>
      </c>
      <c r="E699">
        <v>0.247</v>
      </c>
      <c r="F699" s="148">
        <f t="shared" si="10"/>
        <v>24.7</v>
      </c>
      <c r="G699">
        <v>24.7</v>
      </c>
    </row>
    <row r="700" spans="1:7">
      <c r="A700">
        <v>-5.9214000000000002</v>
      </c>
      <c r="B700">
        <v>105.9867</v>
      </c>
      <c r="C700" s="2">
        <v>45655</v>
      </c>
      <c r="D700" s="3">
        <v>0.79166666666666663</v>
      </c>
      <c r="E700">
        <v>-9.4E-2</v>
      </c>
      <c r="F700" s="148">
        <f t="shared" si="10"/>
        <v>-9.4</v>
      </c>
      <c r="G700">
        <v>-9.4</v>
      </c>
    </row>
    <row r="701" spans="1:7">
      <c r="A701">
        <v>-5.9214000000000002</v>
      </c>
      <c r="B701">
        <v>105.9867</v>
      </c>
      <c r="C701" s="2">
        <v>45655</v>
      </c>
      <c r="D701" s="3">
        <v>0.83333333333333337</v>
      </c>
      <c r="E701">
        <v>-0.44400000000000001</v>
      </c>
      <c r="F701" s="148">
        <f t="shared" si="10"/>
        <v>-44.4</v>
      </c>
      <c r="G701">
        <v>-44.4</v>
      </c>
    </row>
    <row r="702" spans="1:7">
      <c r="A702">
        <v>-5.9214000000000002</v>
      </c>
      <c r="B702">
        <v>105.9867</v>
      </c>
      <c r="C702" s="2">
        <v>45655</v>
      </c>
      <c r="D702" s="3">
        <v>0.875</v>
      </c>
      <c r="E702">
        <v>-0.74199999999999999</v>
      </c>
      <c r="F702" s="148">
        <f t="shared" si="10"/>
        <v>-74.2</v>
      </c>
      <c r="G702">
        <v>-74.2</v>
      </c>
    </row>
    <row r="703" spans="1:7">
      <c r="A703">
        <v>-5.9214000000000002</v>
      </c>
      <c r="B703">
        <v>105.9867</v>
      </c>
      <c r="C703" s="2">
        <v>45655</v>
      </c>
      <c r="D703" s="3">
        <v>0.91666666666666663</v>
      </c>
      <c r="E703">
        <v>-0.93600000000000005</v>
      </c>
      <c r="F703" s="148">
        <f t="shared" si="10"/>
        <v>-93.600000000000009</v>
      </c>
      <c r="G703">
        <v>-93.600000000000009</v>
      </c>
    </row>
    <row r="704" spans="1:7">
      <c r="A704">
        <v>-5.9214000000000002</v>
      </c>
      <c r="B704">
        <v>105.9867</v>
      </c>
      <c r="C704" s="2">
        <v>45655</v>
      </c>
      <c r="D704" s="3">
        <v>0.95833333333333337</v>
      </c>
      <c r="E704">
        <v>-0.99299999999999999</v>
      </c>
      <c r="F704" s="148">
        <f t="shared" si="10"/>
        <v>-99.3</v>
      </c>
      <c r="G704">
        <v>-99.3</v>
      </c>
    </row>
    <row r="705" spans="1:5" hidden="1">
      <c r="A705">
        <v>-5.9214000000000002</v>
      </c>
      <c r="B705">
        <v>105.9867</v>
      </c>
      <c r="C705" s="2"/>
      <c r="E705">
        <v>-0.90900000000000003</v>
      </c>
    </row>
    <row r="706" spans="1:5" hidden="1">
      <c r="A706">
        <v>-5.9214000000000002</v>
      </c>
      <c r="B706">
        <v>105.9867</v>
      </c>
      <c r="C706" s="2">
        <v>45656</v>
      </c>
      <c r="E706">
        <v>-0.71</v>
      </c>
    </row>
    <row r="707" spans="1:5" hidden="1">
      <c r="A707">
        <v>-5.9214000000000002</v>
      </c>
      <c r="B707">
        <v>105.9867</v>
      </c>
      <c r="C707" s="2">
        <v>45656</v>
      </c>
      <c r="E707">
        <v>-0.441</v>
      </c>
    </row>
    <row r="708" spans="1:5" hidden="1">
      <c r="A708">
        <v>-5.9214000000000002</v>
      </c>
      <c r="B708">
        <v>105.9867</v>
      </c>
      <c r="C708" s="2">
        <v>45656</v>
      </c>
      <c r="E708">
        <v>-0.16</v>
      </c>
    </row>
    <row r="709" spans="1:5" hidden="1">
      <c r="A709">
        <v>-5.9214000000000002</v>
      </c>
      <c r="B709">
        <v>105.9867</v>
      </c>
      <c r="C709" s="2">
        <v>45656</v>
      </c>
      <c r="E709">
        <v>7.9000000000000001E-2</v>
      </c>
    </row>
    <row r="710" spans="1:5" hidden="1">
      <c r="A710">
        <v>-5.9214000000000002</v>
      </c>
      <c r="B710">
        <v>105.9867</v>
      </c>
      <c r="C710" s="2">
        <v>45656</v>
      </c>
      <c r="E710">
        <v>0.23699999999999999</v>
      </c>
    </row>
    <row r="711" spans="1:5" hidden="1">
      <c r="A711">
        <v>-5.9214000000000002</v>
      </c>
      <c r="B711">
        <v>105.9867</v>
      </c>
      <c r="C711" s="2">
        <v>45656</v>
      </c>
      <c r="E711">
        <v>0.30099999999999999</v>
      </c>
    </row>
    <row r="712" spans="1:5" hidden="1">
      <c r="A712">
        <v>-5.9214000000000002</v>
      </c>
      <c r="B712">
        <v>105.9867</v>
      </c>
      <c r="C712" s="2">
        <v>45656</v>
      </c>
      <c r="E712">
        <v>0.28100000000000003</v>
      </c>
    </row>
    <row r="713" spans="1:5" hidden="1">
      <c r="A713">
        <v>-5.9214000000000002</v>
      </c>
      <c r="B713">
        <v>105.9867</v>
      </c>
      <c r="C713" s="2">
        <v>45656</v>
      </c>
      <c r="E713">
        <v>0.21099999999999999</v>
      </c>
    </row>
    <row r="714" spans="1:5" hidden="1">
      <c r="A714">
        <v>-5.9214000000000002</v>
      </c>
      <c r="B714">
        <v>105.9867</v>
      </c>
      <c r="C714" s="2">
        <v>45656</v>
      </c>
      <c r="E714">
        <v>0.13500000000000001</v>
      </c>
    </row>
    <row r="715" spans="1:5" hidden="1">
      <c r="A715">
        <v>-5.9214000000000002</v>
      </c>
      <c r="B715">
        <v>105.9867</v>
      </c>
      <c r="C715" s="2">
        <v>45656</v>
      </c>
      <c r="E715">
        <v>9.5000000000000001E-2</v>
      </c>
    </row>
    <row r="716" spans="1:5" hidden="1">
      <c r="A716">
        <v>-5.9214000000000002</v>
      </c>
      <c r="B716">
        <v>105.9867</v>
      </c>
      <c r="C716" s="2">
        <v>45656</v>
      </c>
      <c r="E716">
        <v>0.121</v>
      </c>
    </row>
    <row r="717" spans="1:5" hidden="1">
      <c r="A717">
        <v>-5.9214000000000002</v>
      </c>
      <c r="B717">
        <v>105.9867</v>
      </c>
      <c r="C717" s="2">
        <v>45656</v>
      </c>
      <c r="E717">
        <v>0.218</v>
      </c>
    </row>
    <row r="718" spans="1:5" hidden="1">
      <c r="A718">
        <v>-5.9214000000000002</v>
      </c>
      <c r="B718">
        <v>105.9867</v>
      </c>
      <c r="C718" s="2">
        <v>45656</v>
      </c>
      <c r="E718">
        <v>0.36899999999999999</v>
      </c>
    </row>
    <row r="719" spans="1:5" hidden="1">
      <c r="A719">
        <v>-5.9214000000000002</v>
      </c>
      <c r="B719">
        <v>105.9867</v>
      </c>
      <c r="C719" s="2">
        <v>45656</v>
      </c>
      <c r="E719">
        <v>0.53400000000000003</v>
      </c>
    </row>
    <row r="720" spans="1:5" hidden="1">
      <c r="A720">
        <v>-5.9214000000000002</v>
      </c>
      <c r="B720">
        <v>105.9867</v>
      </c>
      <c r="C720" s="2">
        <v>45656</v>
      </c>
      <c r="E720">
        <v>0.66300000000000003</v>
      </c>
    </row>
    <row r="721" spans="1:5" hidden="1">
      <c r="A721">
        <v>-5.9214000000000002</v>
      </c>
      <c r="B721">
        <v>105.9867</v>
      </c>
      <c r="C721" s="2">
        <v>45656</v>
      </c>
      <c r="E721">
        <v>0.70899999999999996</v>
      </c>
    </row>
    <row r="722" spans="1:5" hidden="1">
      <c r="A722">
        <v>-5.9214000000000002</v>
      </c>
      <c r="B722">
        <v>105.9867</v>
      </c>
      <c r="C722" s="2">
        <v>45656</v>
      </c>
      <c r="E722">
        <v>0.64200000000000002</v>
      </c>
    </row>
    <row r="723" spans="1:5" hidden="1">
      <c r="A723">
        <v>-5.9214000000000002</v>
      </c>
      <c r="B723">
        <v>105.9867</v>
      </c>
      <c r="C723" s="2">
        <v>45656</v>
      </c>
      <c r="E723">
        <v>0.45300000000000001</v>
      </c>
    </row>
    <row r="724" spans="1:5" hidden="1">
      <c r="A724">
        <v>-5.9214000000000002</v>
      </c>
      <c r="B724">
        <v>105.9867</v>
      </c>
      <c r="C724" s="2">
        <v>45656</v>
      </c>
      <c r="E724">
        <v>0.16500000000000001</v>
      </c>
    </row>
    <row r="725" spans="1:5" hidden="1">
      <c r="A725">
        <v>-5.9214000000000002</v>
      </c>
      <c r="B725">
        <v>105.9867</v>
      </c>
      <c r="C725" s="2">
        <v>45656</v>
      </c>
      <c r="E725">
        <v>-0.17699999999999999</v>
      </c>
    </row>
    <row r="726" spans="1:5" hidden="1">
      <c r="A726">
        <v>-5.9214000000000002</v>
      </c>
      <c r="B726">
        <v>105.9867</v>
      </c>
      <c r="C726" s="2">
        <v>45656</v>
      </c>
      <c r="E726">
        <v>-0.51100000000000001</v>
      </c>
    </row>
    <row r="727" spans="1:5" hidden="1">
      <c r="A727">
        <v>-5.9214000000000002</v>
      </c>
      <c r="B727">
        <v>105.9867</v>
      </c>
      <c r="C727" s="2">
        <v>45656</v>
      </c>
      <c r="E727">
        <v>-0.77700000000000002</v>
      </c>
    </row>
    <row r="728" spans="1:5" hidden="1">
      <c r="A728">
        <v>-5.9214000000000002</v>
      </c>
      <c r="B728">
        <v>105.9867</v>
      </c>
      <c r="C728" s="2">
        <v>45656</v>
      </c>
      <c r="E728">
        <v>-0.92600000000000005</v>
      </c>
    </row>
    <row r="729" spans="1:5" hidden="1">
      <c r="A729">
        <v>-5.9214000000000002</v>
      </c>
      <c r="B729">
        <v>105.9867</v>
      </c>
      <c r="C729" s="2">
        <v>45657</v>
      </c>
      <c r="E729">
        <v>-0.93200000000000005</v>
      </c>
    </row>
    <row r="730" spans="1:5" hidden="1">
      <c r="A730">
        <v>-5.9214000000000002</v>
      </c>
      <c r="B730">
        <v>105.9867</v>
      </c>
      <c r="C730" s="2">
        <v>45657</v>
      </c>
      <c r="E730">
        <v>-0.80200000000000005</v>
      </c>
    </row>
    <row r="731" spans="1:5" hidden="1">
      <c r="A731">
        <v>-5.9214000000000002</v>
      </c>
      <c r="B731">
        <v>105.9867</v>
      </c>
      <c r="C731" s="2">
        <v>45657</v>
      </c>
      <c r="E731">
        <v>-0.56799999999999995</v>
      </c>
    </row>
    <row r="732" spans="1:5" hidden="1">
      <c r="A732">
        <v>-5.9214000000000002</v>
      </c>
      <c r="B732">
        <v>105.9867</v>
      </c>
      <c r="C732" s="2">
        <v>45657</v>
      </c>
      <c r="E732">
        <v>-0.28399999999999997</v>
      </c>
    </row>
    <row r="733" spans="1:5" hidden="1">
      <c r="A733">
        <v>-5.9214000000000002</v>
      </c>
      <c r="B733">
        <v>105.9867</v>
      </c>
      <c r="C733" s="2">
        <v>45657</v>
      </c>
      <c r="E733">
        <v>-0.01</v>
      </c>
    </row>
    <row r="734" spans="1:5" hidden="1">
      <c r="A734">
        <v>-5.9214000000000002</v>
      </c>
      <c r="B734">
        <v>105.9867</v>
      </c>
      <c r="C734" s="2">
        <v>45657</v>
      </c>
      <c r="E734">
        <v>0.20200000000000001</v>
      </c>
    </row>
    <row r="735" spans="1:5" hidden="1">
      <c r="A735">
        <v>-5.9214000000000002</v>
      </c>
      <c r="B735">
        <v>105.9867</v>
      </c>
      <c r="C735" s="2">
        <v>45657</v>
      </c>
      <c r="E735">
        <v>0.31900000000000001</v>
      </c>
    </row>
    <row r="736" spans="1:5" hidden="1">
      <c r="A736">
        <v>-5.9214000000000002</v>
      </c>
      <c r="B736">
        <v>105.9867</v>
      </c>
      <c r="C736" s="2">
        <v>45657</v>
      </c>
      <c r="E736">
        <v>0.33400000000000002</v>
      </c>
    </row>
    <row r="737" spans="1:5" hidden="1">
      <c r="A737">
        <v>-5.9214000000000002</v>
      </c>
      <c r="B737">
        <v>105.9867</v>
      </c>
      <c r="C737" s="2">
        <v>45657</v>
      </c>
      <c r="E737">
        <v>0.26900000000000002</v>
      </c>
    </row>
    <row r="738" spans="1:5" hidden="1">
      <c r="A738">
        <v>-5.9214000000000002</v>
      </c>
      <c r="B738">
        <v>105.9867</v>
      </c>
      <c r="C738" s="2">
        <v>45657</v>
      </c>
      <c r="E738">
        <v>0.16200000000000001</v>
      </c>
    </row>
    <row r="739" spans="1:5" hidden="1">
      <c r="A739">
        <v>-5.9214000000000002</v>
      </c>
      <c r="B739">
        <v>105.9867</v>
      </c>
      <c r="C739" s="2">
        <v>45657</v>
      </c>
      <c r="E739">
        <v>6.3E-2</v>
      </c>
    </row>
    <row r="740" spans="1:5" hidden="1">
      <c r="A740">
        <v>-5.9214000000000002</v>
      </c>
      <c r="B740">
        <v>105.9867</v>
      </c>
      <c r="C740" s="2">
        <v>45657</v>
      </c>
      <c r="E740">
        <v>1.2999999999999999E-2</v>
      </c>
    </row>
    <row r="741" spans="1:5" hidden="1">
      <c r="A741">
        <v>-5.9214000000000002</v>
      </c>
      <c r="B741">
        <v>105.9867</v>
      </c>
      <c r="C741" s="2">
        <v>45657</v>
      </c>
      <c r="E741">
        <v>0.04</v>
      </c>
    </row>
    <row r="742" spans="1:5" hidden="1">
      <c r="A742">
        <v>-5.9214000000000002</v>
      </c>
      <c r="B742">
        <v>105.9867</v>
      </c>
      <c r="C742" s="2">
        <v>45657</v>
      </c>
      <c r="E742">
        <v>0.14299999999999999</v>
      </c>
    </row>
    <row r="743" spans="1:5" hidden="1">
      <c r="A743">
        <v>-5.9214000000000002</v>
      </c>
      <c r="B743">
        <v>105.9867</v>
      </c>
      <c r="C743" s="2">
        <v>45657</v>
      </c>
      <c r="E743">
        <v>0.29899999999999999</v>
      </c>
    </row>
    <row r="744" spans="1:5" hidden="1">
      <c r="A744">
        <v>-5.9214000000000002</v>
      </c>
      <c r="B744">
        <v>105.9867</v>
      </c>
      <c r="C744" s="2">
        <v>45657</v>
      </c>
      <c r="E744">
        <v>0.46600000000000003</v>
      </c>
    </row>
    <row r="745" spans="1:5" hidden="1">
      <c r="A745">
        <v>-5.9214000000000002</v>
      </c>
      <c r="B745">
        <v>105.9867</v>
      </c>
      <c r="C745" s="2">
        <v>45657</v>
      </c>
      <c r="E745">
        <v>0.59099999999999997</v>
      </c>
    </row>
    <row r="746" spans="1:5" hidden="1">
      <c r="A746">
        <v>-5.9214000000000002</v>
      </c>
      <c r="B746">
        <v>105.9867</v>
      </c>
      <c r="C746" s="2">
        <v>45657</v>
      </c>
      <c r="E746">
        <v>0.629</v>
      </c>
    </row>
    <row r="747" spans="1:5" hidden="1">
      <c r="A747">
        <v>-5.9214000000000002</v>
      </c>
      <c r="B747">
        <v>105.9867</v>
      </c>
      <c r="C747" s="2">
        <v>45657</v>
      </c>
      <c r="E747">
        <v>0.55300000000000005</v>
      </c>
    </row>
    <row r="748" spans="1:5" hidden="1">
      <c r="A748">
        <v>-5.9214000000000002</v>
      </c>
      <c r="B748">
        <v>105.9867</v>
      </c>
      <c r="C748" s="2">
        <v>45657</v>
      </c>
      <c r="E748">
        <v>0.36099999999999999</v>
      </c>
    </row>
    <row r="749" spans="1:5" hidden="1">
      <c r="A749">
        <v>-5.9214000000000002</v>
      </c>
      <c r="B749">
        <v>105.9867</v>
      </c>
      <c r="C749" s="2">
        <v>45657</v>
      </c>
      <c r="E749">
        <v>8.1000000000000003E-2</v>
      </c>
    </row>
    <row r="750" spans="1:5" hidden="1">
      <c r="A750">
        <v>-5.9214000000000002</v>
      </c>
      <c r="B750">
        <v>105.9867</v>
      </c>
      <c r="C750" s="2">
        <v>45657</v>
      </c>
      <c r="E750">
        <v>-0.23699999999999999</v>
      </c>
    </row>
    <row r="751" spans="1:5" hidden="1">
      <c r="A751">
        <v>-5.9214000000000002</v>
      </c>
      <c r="B751">
        <v>105.9867</v>
      </c>
      <c r="C751" s="2">
        <v>45657</v>
      </c>
      <c r="E751">
        <v>-0.53400000000000003</v>
      </c>
    </row>
    <row r="752" spans="1:5" hidden="1">
      <c r="A752">
        <v>-5.9214000000000002</v>
      </c>
      <c r="B752">
        <v>105.9867</v>
      </c>
      <c r="C752" s="2">
        <v>45657</v>
      </c>
      <c r="E752">
        <v>-0.75</v>
      </c>
    </row>
  </sheetData>
  <autoFilter ref="A8:G752" xr:uid="{46EFE644-2870-4A43-8AC2-0598CE8775B6}">
    <filterColumn colId="2">
      <filters>
        <dateGroupItem year="2024" month="12" day="29" dateTimeGrouping="day"/>
      </filters>
    </filterColumn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AB3F6F-4F5B-47A9-BE4B-35B910FC78AB}">
  <dimension ref="A1:CP105"/>
  <sheetViews>
    <sheetView topLeftCell="BV1" zoomScale="86" workbookViewId="0">
      <selection activeCell="CF6" sqref="CF6:CO7"/>
    </sheetView>
  </sheetViews>
  <sheetFormatPr defaultRowHeight="15"/>
  <cols>
    <col min="1" max="1" width="16.140625" customWidth="1"/>
    <col min="64" max="64" width="14.85546875" customWidth="1"/>
    <col min="65" max="65" width="13" customWidth="1"/>
    <col min="66" max="66" width="13.140625" customWidth="1"/>
    <col min="68" max="68" width="12.28515625" customWidth="1"/>
    <col min="69" max="69" width="13.85546875" customWidth="1"/>
    <col min="70" max="70" width="15.5703125" customWidth="1"/>
    <col min="71" max="71" width="14.85546875" customWidth="1"/>
    <col min="76" max="76" width="14.28515625" customWidth="1"/>
    <col min="81" max="81" width="16.85546875" customWidth="1"/>
    <col min="84" max="84" width="16.28515625" customWidth="1"/>
    <col min="85" max="85" width="12.5703125" customWidth="1"/>
  </cols>
  <sheetData>
    <row r="1" spans="1:94">
      <c r="F1" s="4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</row>
    <row r="2" spans="1:94">
      <c r="F2" s="6" t="s">
        <v>11</v>
      </c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BU2" s="7" t="s">
        <v>12</v>
      </c>
      <c r="BV2" s="8"/>
      <c r="BW2" s="8"/>
      <c r="BX2" s="9"/>
      <c r="BZ2" s="10" t="s">
        <v>13</v>
      </c>
      <c r="CA2" s="11"/>
      <c r="CB2" s="12" t="s">
        <v>14</v>
      </c>
      <c r="CC2" s="13"/>
      <c r="CE2" s="4"/>
      <c r="CF2" s="4"/>
      <c r="CG2" s="4"/>
      <c r="CH2" s="4"/>
      <c r="CI2" s="4"/>
      <c r="CJ2" s="14"/>
      <c r="CK2" s="14"/>
      <c r="CL2" s="14"/>
      <c r="CM2" s="14"/>
      <c r="CN2" s="14"/>
      <c r="CO2" s="14"/>
      <c r="CP2" s="14"/>
    </row>
    <row r="3" spans="1:94">
      <c r="F3" s="6" t="s">
        <v>15</v>
      </c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BU3" s="15" t="s">
        <v>16</v>
      </c>
      <c r="BV3" s="16"/>
      <c r="BW3" s="16" t="s">
        <v>17</v>
      </c>
      <c r="BX3" s="17">
        <f>BP39</f>
        <v>-120.24036120941105</v>
      </c>
      <c r="BZ3" s="18" t="s">
        <v>18</v>
      </c>
      <c r="CA3" s="19"/>
      <c r="CB3" s="20" t="s">
        <v>19</v>
      </c>
      <c r="CC3" s="21"/>
      <c r="CE3" s="22" t="s">
        <v>20</v>
      </c>
      <c r="CF3" s="16"/>
      <c r="CG3" s="16"/>
      <c r="CH3" s="16"/>
      <c r="CI3" s="16"/>
      <c r="CJ3" s="4"/>
      <c r="CK3" s="4"/>
      <c r="CL3" s="14"/>
      <c r="CM3" s="14"/>
      <c r="CN3" s="14"/>
      <c r="CO3" s="14"/>
      <c r="CP3" s="14"/>
    </row>
    <row r="4" spans="1:94">
      <c r="F4" s="6" t="s">
        <v>21</v>
      </c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BU4" s="15" t="s">
        <v>22</v>
      </c>
      <c r="BV4" s="16"/>
      <c r="BW4" s="16" t="s">
        <v>17</v>
      </c>
      <c r="BX4" s="17">
        <f>BP40</f>
        <v>1.3403082054602544</v>
      </c>
      <c r="BZ4" s="18" t="s">
        <v>23</v>
      </c>
      <c r="CA4" s="19"/>
      <c r="CB4" s="20" t="s">
        <v>24</v>
      </c>
      <c r="CC4" s="21"/>
      <c r="CE4" s="23" t="s">
        <v>25</v>
      </c>
      <c r="CF4" s="24"/>
      <c r="CG4" s="24"/>
      <c r="CH4" s="24"/>
      <c r="CI4" s="24"/>
      <c r="CJ4" s="24"/>
      <c r="CK4" s="24"/>
      <c r="CL4" s="24"/>
      <c r="CM4" s="24"/>
      <c r="CN4" s="24"/>
      <c r="CO4" s="24"/>
      <c r="CP4" s="14"/>
    </row>
    <row r="5" spans="1:94"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25" t="s">
        <v>26</v>
      </c>
      <c r="W5" s="25" t="s">
        <v>27</v>
      </c>
      <c r="X5" s="25" t="s">
        <v>28</v>
      </c>
      <c r="Y5" s="14"/>
      <c r="AD5" s="14"/>
      <c r="BU5" s="15" t="s">
        <v>29</v>
      </c>
      <c r="BV5" s="16"/>
      <c r="BW5" s="16" t="s">
        <v>17</v>
      </c>
      <c r="BX5" s="17">
        <f>SUM(BX3:BX4)</f>
        <v>-118.90005300395079</v>
      </c>
      <c r="BZ5" s="26" t="s">
        <v>30</v>
      </c>
      <c r="CA5" s="27"/>
      <c r="CB5" s="28" t="s">
        <v>31</v>
      </c>
      <c r="CC5" s="29" t="s">
        <v>32</v>
      </c>
      <c r="CE5" s="30"/>
      <c r="CF5" s="31" t="s">
        <v>33</v>
      </c>
      <c r="CG5" s="31" t="s">
        <v>34</v>
      </c>
      <c r="CH5" s="31" t="s">
        <v>35</v>
      </c>
      <c r="CI5" s="31" t="s">
        <v>36</v>
      </c>
      <c r="CJ5" s="31" t="s">
        <v>4</v>
      </c>
      <c r="CK5" s="31" t="s">
        <v>3</v>
      </c>
      <c r="CL5" s="31" t="s">
        <v>37</v>
      </c>
      <c r="CM5" s="31" t="s">
        <v>38</v>
      </c>
      <c r="CN5" s="31" t="s">
        <v>39</v>
      </c>
      <c r="CO5" s="31" t="s">
        <v>40</v>
      </c>
      <c r="CP5" s="14"/>
    </row>
    <row r="6" spans="1:94">
      <c r="B6" s="4" t="s">
        <v>41</v>
      </c>
      <c r="C6" s="4"/>
      <c r="D6" s="4"/>
      <c r="E6" s="32" t="s">
        <v>42</v>
      </c>
      <c r="F6" s="33" t="s">
        <v>43</v>
      </c>
      <c r="G6" s="4"/>
      <c r="M6" s="4"/>
      <c r="N6" s="4"/>
      <c r="O6" s="4"/>
      <c r="P6" s="4"/>
      <c r="Q6" s="4" t="s">
        <v>44</v>
      </c>
      <c r="R6" s="4"/>
      <c r="S6" s="4"/>
      <c r="T6" s="4"/>
      <c r="U6" s="4" t="s">
        <v>42</v>
      </c>
      <c r="V6" s="34">
        <v>15</v>
      </c>
      <c r="W6" s="34">
        <v>8</v>
      </c>
      <c r="X6" s="34">
        <v>2024</v>
      </c>
      <c r="Y6" s="4"/>
      <c r="AD6" s="4"/>
      <c r="BU6" s="35" t="s">
        <v>45</v>
      </c>
      <c r="BV6" s="36" t="s">
        <v>46</v>
      </c>
      <c r="BW6" s="36" t="s">
        <v>17</v>
      </c>
      <c r="BX6" s="17">
        <f>BR93</f>
        <v>-12.243388292884759</v>
      </c>
      <c r="BZ6" s="37"/>
      <c r="CA6" s="38"/>
      <c r="CB6" s="16" t="s">
        <v>47</v>
      </c>
      <c r="CC6" s="39">
        <f>BM34*BM34</f>
        <v>0.92878667912708635</v>
      </c>
      <c r="CE6" s="31" t="s">
        <v>48</v>
      </c>
      <c r="CF6" s="40">
        <f>BL46</f>
        <v>-4.2097701149425709E-2</v>
      </c>
      <c r="CG6" s="40">
        <f>BM46</f>
        <v>34.383863991323409</v>
      </c>
      <c r="CH6" s="40">
        <f>BN46</f>
        <v>6.08066900641112</v>
      </c>
      <c r="CI6" s="40">
        <f>BO46</f>
        <v>4.605357452102635</v>
      </c>
      <c r="CJ6" s="41">
        <f>CC14</f>
        <v>18.917229441099554</v>
      </c>
      <c r="CK6" s="41">
        <f>BP46</f>
        <v>36.907120671273866</v>
      </c>
      <c r="CL6" s="41">
        <f>BQ46</f>
        <v>25.372384441181687</v>
      </c>
      <c r="CM6" s="41">
        <f>CC18</f>
        <v>12.122170001102674</v>
      </c>
      <c r="CN6" s="41">
        <f>BR46</f>
        <v>3.8733105391916552E-2</v>
      </c>
      <c r="CO6" s="41">
        <f>BS46</f>
        <v>0.13564059803512896</v>
      </c>
      <c r="CP6" s="14"/>
    </row>
    <row r="7" spans="1:94">
      <c r="B7" s="4" t="s">
        <v>49</v>
      </c>
      <c r="C7" s="4"/>
      <c r="D7" s="4"/>
      <c r="E7" s="32" t="s">
        <v>42</v>
      </c>
      <c r="F7" s="4" t="s">
        <v>50</v>
      </c>
      <c r="G7" s="4"/>
      <c r="M7" s="4"/>
      <c r="N7" s="4"/>
      <c r="O7" s="4"/>
      <c r="P7" s="4"/>
      <c r="Q7" s="4" t="s">
        <v>51</v>
      </c>
      <c r="R7" s="4"/>
      <c r="S7" s="4"/>
      <c r="T7" s="4"/>
      <c r="U7" s="4" t="s">
        <v>42</v>
      </c>
      <c r="V7" s="4" t="s">
        <v>52</v>
      </c>
      <c r="W7" s="4"/>
      <c r="X7" s="4"/>
      <c r="Y7" s="4"/>
      <c r="AD7" s="4"/>
      <c r="BU7" s="15"/>
      <c r="BV7" s="36" t="s">
        <v>53</v>
      </c>
      <c r="BW7" s="36" t="s">
        <v>17</v>
      </c>
      <c r="BX7" s="17">
        <f>BQ92</f>
        <v>5.1594832120387846E-2</v>
      </c>
      <c r="BZ7" s="37"/>
      <c r="CA7" s="38"/>
      <c r="CB7" s="16" t="s">
        <v>54</v>
      </c>
      <c r="CC7" s="42" t="s">
        <v>55</v>
      </c>
      <c r="CE7" s="31" t="s">
        <v>56</v>
      </c>
      <c r="CF7" s="40"/>
      <c r="CG7" s="40">
        <f>BM45</f>
        <v>184.45307606062835</v>
      </c>
      <c r="CH7" s="40">
        <f>BN45</f>
        <v>82.248823656954585</v>
      </c>
      <c r="CI7" s="40">
        <f>BO45</f>
        <v>187.99054954935355</v>
      </c>
      <c r="CJ7" s="41">
        <f>CC16</f>
        <v>82.248823656954585</v>
      </c>
      <c r="CK7" s="41">
        <f>BP45</f>
        <v>36.733848488189921</v>
      </c>
      <c r="CL7" s="41">
        <f>BQ45</f>
        <v>26.662174078565045</v>
      </c>
      <c r="CM7" s="41">
        <f>CC20</f>
        <v>36.733848488189921</v>
      </c>
      <c r="CN7" s="41">
        <f>BR45</f>
        <v>60.331087039282551</v>
      </c>
      <c r="CO7" s="41">
        <f>BS45</f>
        <v>229.72087730573065</v>
      </c>
      <c r="CP7" s="14"/>
    </row>
    <row r="8" spans="1:94">
      <c r="B8" s="4" t="s">
        <v>57</v>
      </c>
      <c r="C8" s="4"/>
      <c r="D8" s="4"/>
      <c r="E8" s="32" t="s">
        <v>42</v>
      </c>
      <c r="F8" s="4"/>
      <c r="G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AD8" s="4"/>
      <c r="BU8" s="35" t="s">
        <v>4</v>
      </c>
      <c r="BV8" s="16" t="s">
        <v>58</v>
      </c>
      <c r="BW8" s="16" t="s">
        <v>17</v>
      </c>
      <c r="BX8" s="17">
        <f>BQ73</f>
        <v>1.313546789304574</v>
      </c>
      <c r="BZ8" s="37"/>
      <c r="CA8" s="38"/>
      <c r="CB8" s="16" t="s">
        <v>47</v>
      </c>
      <c r="CC8" s="42">
        <f>2*BM39</f>
        <v>-1016.4336036880718</v>
      </c>
      <c r="CE8" s="14"/>
      <c r="CF8" s="43" t="s">
        <v>59</v>
      </c>
      <c r="CG8" s="44" t="s">
        <v>17</v>
      </c>
      <c r="CH8" s="45">
        <f>SUM(CG6:CO6)</f>
        <v>138.56316870792202</v>
      </c>
      <c r="CI8" s="14"/>
      <c r="CJ8" s="14"/>
      <c r="CK8" s="14"/>
      <c r="CL8" s="14"/>
      <c r="CM8" s="14"/>
      <c r="CN8" s="14"/>
      <c r="CO8" s="14"/>
      <c r="CP8" s="14"/>
    </row>
    <row r="9" spans="1:94">
      <c r="B9" s="4" t="s">
        <v>60</v>
      </c>
      <c r="C9" s="4"/>
      <c r="D9" s="4"/>
      <c r="E9" s="32" t="s">
        <v>42</v>
      </c>
      <c r="F9" s="4" t="s">
        <v>61</v>
      </c>
      <c r="G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AD9" s="4"/>
      <c r="BC9" s="4"/>
      <c r="BD9" s="4"/>
      <c r="BE9" s="4"/>
      <c r="BF9" s="4"/>
      <c r="BG9" s="4"/>
      <c r="BH9" s="4"/>
      <c r="BI9" s="4"/>
      <c r="BJ9" s="4"/>
      <c r="BK9" s="4"/>
      <c r="BL9" s="46" t="s">
        <v>33</v>
      </c>
      <c r="BM9" s="46" t="s">
        <v>34</v>
      </c>
      <c r="BN9" s="46" t="s">
        <v>35</v>
      </c>
      <c r="BO9" s="46" t="s">
        <v>36</v>
      </c>
      <c r="BP9" s="46" t="s">
        <v>3</v>
      </c>
      <c r="BQ9" s="46" t="s">
        <v>37</v>
      </c>
      <c r="BR9" s="46" t="s">
        <v>39</v>
      </c>
      <c r="BS9" s="46" t="s">
        <v>40</v>
      </c>
      <c r="BU9" s="15"/>
      <c r="BV9" s="16" t="s">
        <v>62</v>
      </c>
      <c r="BW9" s="16" t="s">
        <v>17</v>
      </c>
      <c r="BX9" s="17">
        <f>BX6*BX8</f>
        <v>-16.082263382327984</v>
      </c>
      <c r="BZ9" s="37"/>
      <c r="CA9" s="38"/>
      <c r="CB9" s="16" t="s">
        <v>63</v>
      </c>
      <c r="CC9" s="42" t="s">
        <v>64</v>
      </c>
      <c r="CE9" s="14"/>
      <c r="CF9" s="14"/>
      <c r="CG9" s="14"/>
      <c r="CH9" s="4"/>
      <c r="CI9" s="14"/>
      <c r="CJ9" s="47"/>
      <c r="CK9" s="47"/>
      <c r="CL9" s="14"/>
      <c r="CM9" s="14"/>
      <c r="CN9" s="14"/>
      <c r="CO9" s="14"/>
      <c r="CP9" s="14"/>
    </row>
    <row r="10" spans="1:94"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V10" s="48" t="s">
        <v>65</v>
      </c>
      <c r="AW10" s="48" t="s">
        <v>66</v>
      </c>
      <c r="AX10" s="48" t="s">
        <v>67</v>
      </c>
      <c r="AY10" s="48" t="s">
        <v>68</v>
      </c>
      <c r="AZ10" s="48" t="s">
        <v>67</v>
      </c>
      <c r="BA10" s="48" t="s">
        <v>68</v>
      </c>
      <c r="BC10" s="49" t="s">
        <v>5</v>
      </c>
      <c r="BD10" s="50"/>
      <c r="BE10" s="49"/>
      <c r="BF10" s="50" t="s">
        <v>67</v>
      </c>
      <c r="BG10" s="50" t="s">
        <v>69</v>
      </c>
      <c r="BH10" s="50"/>
      <c r="BI10" s="50"/>
      <c r="BJ10" s="50" t="s">
        <v>70</v>
      </c>
      <c r="BK10" s="51">
        <f>AZ12</f>
        <v>-29.300000000000296</v>
      </c>
      <c r="BL10" s="52">
        <f>1*BK10</f>
        <v>-29.300000000000296</v>
      </c>
      <c r="BM10" s="53"/>
      <c r="BN10" s="53"/>
      <c r="BO10" s="53"/>
      <c r="BP10" s="53"/>
      <c r="BQ10" s="53"/>
      <c r="BR10" s="53"/>
      <c r="BS10" s="53"/>
      <c r="BU10" s="15"/>
      <c r="BV10" s="16" t="s">
        <v>71</v>
      </c>
      <c r="BW10" s="16" t="s">
        <v>17</v>
      </c>
      <c r="BX10" s="17">
        <f>BX7*BX8</f>
        <v>6.7772226076443967E-2</v>
      </c>
      <c r="BZ10" s="54"/>
      <c r="CA10" s="55"/>
      <c r="CB10" s="56" t="s">
        <v>72</v>
      </c>
      <c r="CC10" s="57">
        <f>2*BM40</f>
        <v>-0.66024419067146967</v>
      </c>
      <c r="CE10" s="14"/>
      <c r="CF10" s="14"/>
      <c r="CG10" s="14"/>
      <c r="CH10" s="4"/>
      <c r="CI10" s="14"/>
      <c r="CJ10" s="47"/>
      <c r="CK10" s="47"/>
      <c r="CL10" s="14"/>
      <c r="CM10" s="14"/>
      <c r="CN10" s="14"/>
      <c r="CO10" s="14"/>
      <c r="CP10" s="14"/>
    </row>
    <row r="11" spans="1:94"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V11" s="58"/>
      <c r="AW11" s="58"/>
      <c r="AX11" s="59" t="s">
        <v>73</v>
      </c>
      <c r="AY11" s="60"/>
      <c r="AZ11" s="59" t="s">
        <v>74</v>
      </c>
      <c r="BA11" s="60"/>
      <c r="BC11" s="61" t="s">
        <v>5</v>
      </c>
      <c r="BD11" s="62"/>
      <c r="BE11" s="61"/>
      <c r="BF11" s="62" t="s">
        <v>67</v>
      </c>
      <c r="BG11" s="62" t="s">
        <v>75</v>
      </c>
      <c r="BH11" s="62"/>
      <c r="BI11" s="62"/>
      <c r="BJ11" s="62" t="s">
        <v>70</v>
      </c>
      <c r="BK11" s="63">
        <f>AZ14</f>
        <v>18650.300000000003</v>
      </c>
      <c r="BL11" s="53"/>
      <c r="BM11" s="53"/>
      <c r="BN11" s="53"/>
      <c r="BO11" s="53"/>
      <c r="BP11" s="53">
        <f>1*BK11</f>
        <v>18650.300000000003</v>
      </c>
      <c r="BQ11" s="53">
        <f>-0.08*BK11</f>
        <v>-1492.0240000000003</v>
      </c>
      <c r="BR11" s="53"/>
      <c r="BS11" s="53"/>
      <c r="BU11" s="15"/>
      <c r="BV11" s="16" t="s">
        <v>76</v>
      </c>
      <c r="BW11" s="16" t="s">
        <v>17</v>
      </c>
      <c r="BX11" s="17">
        <f>BX10+1</f>
        <v>1.067772226076444</v>
      </c>
      <c r="BZ11" s="26" t="s">
        <v>77</v>
      </c>
      <c r="CA11" s="27"/>
      <c r="CB11" s="28" t="s">
        <v>78</v>
      </c>
      <c r="CC11" s="29" t="s">
        <v>79</v>
      </c>
      <c r="CE11" s="14"/>
      <c r="CF11" s="14"/>
      <c r="CG11" s="14"/>
      <c r="CH11" s="14"/>
      <c r="CI11" s="14"/>
      <c r="CJ11" s="14"/>
      <c r="CK11" s="14"/>
      <c r="CL11" s="14"/>
      <c r="CM11" s="14"/>
      <c r="CN11" s="14"/>
      <c r="CO11" s="14"/>
      <c r="CP11" s="14"/>
    </row>
    <row r="12" spans="1:94">
      <c r="A12" s="64" t="s">
        <v>80</v>
      </c>
      <c r="B12" s="64">
        <v>1</v>
      </c>
      <c r="C12" s="64">
        <v>2</v>
      </c>
      <c r="D12" s="64">
        <v>3</v>
      </c>
      <c r="E12" s="64">
        <v>4</v>
      </c>
      <c r="F12" s="64">
        <v>5</v>
      </c>
      <c r="G12" s="64">
        <v>6</v>
      </c>
      <c r="H12" s="64">
        <v>7</v>
      </c>
      <c r="I12" s="64">
        <v>8</v>
      </c>
      <c r="J12" s="64">
        <v>9</v>
      </c>
      <c r="K12" s="64">
        <v>10</v>
      </c>
      <c r="L12" s="64">
        <v>11</v>
      </c>
      <c r="M12" s="64">
        <v>12</v>
      </c>
      <c r="N12" s="64">
        <v>13</v>
      </c>
      <c r="O12" s="64">
        <v>14</v>
      </c>
      <c r="P12" s="64">
        <v>15</v>
      </c>
      <c r="Q12" s="64">
        <v>16</v>
      </c>
      <c r="R12" s="64">
        <v>17</v>
      </c>
      <c r="S12" s="64">
        <v>18</v>
      </c>
      <c r="T12" s="64">
        <v>19</v>
      </c>
      <c r="U12" s="64">
        <v>20</v>
      </c>
      <c r="V12" s="64">
        <v>21</v>
      </c>
      <c r="W12" s="64">
        <v>22</v>
      </c>
      <c r="X12" s="64">
        <v>23</v>
      </c>
      <c r="Y12" s="64">
        <v>24</v>
      </c>
      <c r="AB12" s="168" t="s">
        <v>81</v>
      </c>
      <c r="AC12" s="169"/>
      <c r="AD12" s="168" t="s">
        <v>82</v>
      </c>
      <c r="AE12" s="169"/>
      <c r="AF12" s="168" t="s">
        <v>83</v>
      </c>
      <c r="AG12" s="169"/>
      <c r="AH12" s="168" t="s">
        <v>84</v>
      </c>
      <c r="AI12" s="169"/>
      <c r="AJ12" s="168" t="s">
        <v>85</v>
      </c>
      <c r="AK12" s="169"/>
      <c r="AL12" s="168" t="s">
        <v>86</v>
      </c>
      <c r="AM12" s="169"/>
      <c r="AN12" s="65" t="s">
        <v>87</v>
      </c>
      <c r="AO12" s="65" t="s">
        <v>81</v>
      </c>
      <c r="AP12" s="65" t="s">
        <v>82</v>
      </c>
      <c r="AQ12" s="65" t="s">
        <v>83</v>
      </c>
      <c r="AR12" s="65" t="s">
        <v>84</v>
      </c>
      <c r="AS12" s="65" t="s">
        <v>85</v>
      </c>
      <c r="AT12" s="65" t="s">
        <v>86</v>
      </c>
      <c r="AV12" s="48" t="s">
        <v>69</v>
      </c>
      <c r="AW12" s="48" t="s">
        <v>88</v>
      </c>
      <c r="AX12" s="66">
        <f>AN43</f>
        <v>-29.300000000000296</v>
      </c>
      <c r="AY12" s="58"/>
      <c r="AZ12" s="66">
        <f>SUM(AN43)</f>
        <v>-29.300000000000296</v>
      </c>
      <c r="BA12" s="58"/>
      <c r="BC12" s="61" t="s">
        <v>89</v>
      </c>
      <c r="BD12" s="62"/>
      <c r="BE12" s="61"/>
      <c r="BF12" s="62" t="s">
        <v>67</v>
      </c>
      <c r="BG12" s="62" t="s">
        <v>90</v>
      </c>
      <c r="BH12" s="62" t="s">
        <v>91</v>
      </c>
      <c r="BI12" s="62" t="s">
        <v>92</v>
      </c>
      <c r="BJ12" s="62" t="s">
        <v>70</v>
      </c>
      <c r="BK12" s="63">
        <f>AZ17-BA19</f>
        <v>10610.999999999996</v>
      </c>
      <c r="BL12" s="53"/>
      <c r="BM12" s="53">
        <f>0.07*BK12</f>
        <v>742.76999999999987</v>
      </c>
      <c r="BN12" s="53"/>
      <c r="BO12" s="53"/>
      <c r="BP12" s="53">
        <f>-0.02*BK12</f>
        <v>-212.21999999999994</v>
      </c>
      <c r="BQ12" s="52">
        <f>1*BK12</f>
        <v>10610.999999999996</v>
      </c>
      <c r="BR12" s="53"/>
      <c r="BS12" s="53">
        <f>0.02*BK12</f>
        <v>212.21999999999994</v>
      </c>
      <c r="BU12" s="15"/>
      <c r="BV12" s="16"/>
      <c r="BW12" s="16"/>
      <c r="BX12" s="67"/>
      <c r="BZ12" s="54"/>
      <c r="CA12" s="55"/>
      <c r="CB12" s="56" t="s">
        <v>93</v>
      </c>
      <c r="CC12" s="57">
        <f>BM39</f>
        <v>-508.2168018440359</v>
      </c>
      <c r="CE12" s="14"/>
      <c r="CF12" s="68" t="s">
        <v>94</v>
      </c>
      <c r="CG12" s="68" t="s">
        <v>95</v>
      </c>
      <c r="CH12" s="69" t="s">
        <v>96</v>
      </c>
      <c r="CI12" s="69" t="s">
        <v>253</v>
      </c>
      <c r="CJ12" s="14"/>
      <c r="CK12" s="14"/>
      <c r="CL12" s="14"/>
      <c r="CM12" s="14"/>
      <c r="CN12" s="14"/>
      <c r="CO12" s="14"/>
      <c r="CP12" s="14"/>
    </row>
    <row r="13" spans="1:94">
      <c r="A13" s="64" t="s">
        <v>0</v>
      </c>
      <c r="B13" s="70"/>
      <c r="C13" s="70"/>
      <c r="D13" s="70"/>
      <c r="E13" s="70"/>
      <c r="F13" s="70"/>
      <c r="G13" s="70"/>
      <c r="H13" s="70"/>
      <c r="I13" s="70"/>
      <c r="J13" s="70"/>
      <c r="K13" s="70"/>
      <c r="L13" s="70"/>
      <c r="M13" s="70"/>
      <c r="N13" s="70"/>
      <c r="O13" s="70"/>
      <c r="P13" s="70"/>
      <c r="Q13" s="70"/>
      <c r="R13" s="70"/>
      <c r="S13" s="70"/>
      <c r="T13" s="70"/>
      <c r="U13" s="70"/>
      <c r="V13" s="70"/>
      <c r="W13" s="70"/>
      <c r="X13" s="70"/>
      <c r="Y13" s="70"/>
      <c r="AB13" s="65" t="s">
        <v>88</v>
      </c>
      <c r="AC13" s="65" t="s">
        <v>97</v>
      </c>
      <c r="AD13" s="65" t="s">
        <v>88</v>
      </c>
      <c r="AE13" s="65" t="s">
        <v>97</v>
      </c>
      <c r="AF13" s="65" t="s">
        <v>88</v>
      </c>
      <c r="AG13" s="65" t="s">
        <v>97</v>
      </c>
      <c r="AH13" s="65" t="s">
        <v>88</v>
      </c>
      <c r="AI13" s="65" t="s">
        <v>97</v>
      </c>
      <c r="AJ13" s="65" t="s">
        <v>88</v>
      </c>
      <c r="AK13" s="65" t="s">
        <v>97</v>
      </c>
      <c r="AL13" s="65" t="s">
        <v>88</v>
      </c>
      <c r="AM13" s="65" t="s">
        <v>97</v>
      </c>
      <c r="AN13" s="65"/>
      <c r="AO13" s="65">
        <v>2000</v>
      </c>
      <c r="AP13" s="65">
        <v>2000</v>
      </c>
      <c r="AQ13" s="65">
        <v>2000</v>
      </c>
      <c r="AR13" s="65">
        <v>2000</v>
      </c>
      <c r="AS13" s="65">
        <v>2000</v>
      </c>
      <c r="AT13" s="65">
        <v>2000</v>
      </c>
      <c r="AV13" s="48" t="s">
        <v>75</v>
      </c>
      <c r="AW13" s="48" t="s">
        <v>88</v>
      </c>
      <c r="AX13" s="58">
        <f>AO43</f>
        <v>76650.3</v>
      </c>
      <c r="AY13" s="58">
        <f>AP43</f>
        <v>56508.299999999988</v>
      </c>
      <c r="AZ13" s="58"/>
      <c r="BA13" s="58"/>
      <c r="BC13" s="61" t="s">
        <v>98</v>
      </c>
      <c r="BD13" s="62"/>
      <c r="BE13" s="61"/>
      <c r="BF13" s="62" t="s">
        <v>67</v>
      </c>
      <c r="BG13" s="62" t="s">
        <v>99</v>
      </c>
      <c r="BH13" s="62" t="s">
        <v>91</v>
      </c>
      <c r="BI13" s="62" t="s">
        <v>100</v>
      </c>
      <c r="BJ13" s="62" t="s">
        <v>70</v>
      </c>
      <c r="BK13" s="63">
        <f>AZ22-BA24</f>
        <v>-1398</v>
      </c>
      <c r="BL13" s="53"/>
      <c r="BM13" s="53"/>
      <c r="BN13" s="53"/>
      <c r="BO13" s="53"/>
      <c r="BP13" s="53"/>
      <c r="BQ13" s="53"/>
      <c r="BR13" s="53"/>
      <c r="BS13" s="53"/>
      <c r="BU13" s="71"/>
      <c r="BV13" s="72"/>
      <c r="BW13" s="72"/>
      <c r="BX13" s="73"/>
      <c r="BZ13" s="26" t="s">
        <v>101</v>
      </c>
      <c r="CA13" s="27"/>
      <c r="CB13" s="28" t="s">
        <v>102</v>
      </c>
      <c r="CC13" s="29" t="s">
        <v>103</v>
      </c>
      <c r="CE13" s="14"/>
      <c r="CF13" s="74" t="s">
        <v>104</v>
      </c>
      <c r="CG13" s="75">
        <f>CF6+(CG6+CH6+CJ6+CK6+CL6+CM6)</f>
        <v>133.74133985124286</v>
      </c>
      <c r="CH13" s="76">
        <f>CG13/100</f>
        <v>1.3374133985124286</v>
      </c>
      <c r="CI13" s="166">
        <f t="shared" ref="CI13:CI19" si="0">CG13-$CG$16</f>
        <v>133.78343755239229</v>
      </c>
      <c r="CJ13" s="14"/>
      <c r="CK13" s="14"/>
      <c r="CL13" s="14"/>
      <c r="CM13" s="14"/>
      <c r="CN13" s="14"/>
      <c r="CO13" s="14"/>
      <c r="CP13" s="14"/>
    </row>
    <row r="14" spans="1:94">
      <c r="A14" s="77">
        <v>45505</v>
      </c>
      <c r="B14">
        <v>-98.6</v>
      </c>
      <c r="C14">
        <v>-83.2</v>
      </c>
      <c r="D14">
        <v>-59.099999999999994</v>
      </c>
      <c r="E14">
        <v>-31.3</v>
      </c>
      <c r="F14">
        <v>-5.0999999999999996</v>
      </c>
      <c r="G14">
        <v>15.1</v>
      </c>
      <c r="H14">
        <v>27.1</v>
      </c>
      <c r="I14">
        <v>30.9</v>
      </c>
      <c r="J14">
        <v>28.7</v>
      </c>
      <c r="K14">
        <v>24.099999999999998</v>
      </c>
      <c r="L14">
        <v>21.099999999999998</v>
      </c>
      <c r="M14">
        <v>22.6</v>
      </c>
      <c r="N14">
        <v>29.9</v>
      </c>
      <c r="O14">
        <v>42</v>
      </c>
      <c r="P14">
        <v>55.800000000000004</v>
      </c>
      <c r="Q14">
        <v>67.2</v>
      </c>
      <c r="R14">
        <v>71.7</v>
      </c>
      <c r="S14">
        <v>66.100000000000009</v>
      </c>
      <c r="T14">
        <v>49.1</v>
      </c>
      <c r="U14">
        <v>22</v>
      </c>
      <c r="V14">
        <v>-11.5</v>
      </c>
      <c r="W14">
        <v>-46</v>
      </c>
      <c r="X14">
        <v>-75.5</v>
      </c>
      <c r="Y14">
        <v>-95</v>
      </c>
      <c r="AB14" s="78">
        <f>SUM(H14:S14)</f>
        <v>487.2</v>
      </c>
      <c r="AC14" s="78">
        <f t="shared" ref="AC14:AC42" si="1">(B14+C14+D14+E14+F14+G14+T14+U14+V14+W14+X14+Y14)</f>
        <v>-419.1</v>
      </c>
      <c r="AD14" s="79">
        <f>(N14+O14+P14+Q14+R14+S14+T14+U14+V14+W14+X14+Y14)</f>
        <v>175.80000000000007</v>
      </c>
      <c r="AE14" s="79">
        <f t="shared" ref="AE14:AE42" si="2">(B14+C14+D14+E14+F14+G14+H14+I14+J14+K14+L14+M14)</f>
        <v>-107.70000000000002</v>
      </c>
      <c r="AF14" s="80">
        <f t="shared" ref="AF14:AF42" si="3">(B14+C14+D14+K14+L14+M14+N14+O14+P14+W14+X14+Y14)</f>
        <v>-261.89999999999998</v>
      </c>
      <c r="AG14" s="80">
        <f t="shared" ref="AG14:AG42" si="4">(E14+F14+G14+H14+I14+J14+Q14+R14+S14+T14+U14+V14)</f>
        <v>330.00000000000006</v>
      </c>
      <c r="AH14" s="81">
        <f t="shared" ref="AH14:AH42" si="5">(B14+C14+D14+E14+F14+G14+N14+O14+P14+Q14+R14+S14)</f>
        <v>70.500000000000043</v>
      </c>
      <c r="AI14" s="81">
        <f t="shared" ref="AI14:AI42" si="6">(H14+I14+J14+K14+L14+M14+T14+U14+V14+W14+X14+Y14)</f>
        <v>-2.4000000000000057</v>
      </c>
      <c r="AJ14" s="82">
        <f t="shared" ref="AJ14:AJ42" si="7">(B14+G14+H14+M14+N14+S14+T14+Y14)</f>
        <v>16.300000000000011</v>
      </c>
      <c r="AK14" s="82">
        <f t="shared" ref="AK14:AK42" si="8">(D14+E14+J14+K14+P14+Q14+V14+W14)</f>
        <v>27.900000000000006</v>
      </c>
      <c r="AL14" s="83">
        <f t="shared" ref="AL14:AL42" si="9">(B14+C14+D14+H14+I14+J14+N14+O14+P14+T14+U14+V14)</f>
        <v>33.099999999999994</v>
      </c>
      <c r="AM14" s="83">
        <f t="shared" ref="AM14:AM42" si="10">(E14+F14+G14+K14+L14+M14+Q14+R14+S14+W14+X14+Y14)</f>
        <v>35</v>
      </c>
      <c r="AN14" s="84">
        <f t="shared" ref="AN14:AN42" si="11">(AB14+AC14)</f>
        <v>68.099999999999966</v>
      </c>
      <c r="AO14" s="85">
        <f t="shared" ref="AO14:AO42" si="12">(AB14-AC14)+2000</f>
        <v>2906.3</v>
      </c>
      <c r="AP14" s="86">
        <f t="shared" ref="AP14:AP42" si="13">(AD14-AE14)+2000</f>
        <v>2283.5</v>
      </c>
      <c r="AQ14" s="87">
        <f t="shared" ref="AQ14:AQ42" si="14">(AF14-AG14)+2000</f>
        <v>1408.1</v>
      </c>
      <c r="AR14" s="88">
        <f t="shared" ref="AR14:AR42" si="15">(AH14-AI14)+2000</f>
        <v>2072.9</v>
      </c>
      <c r="AS14" s="89">
        <f t="shared" ref="AS14:AS42" si="16">(AJ14-AK14)+2000</f>
        <v>1988.4</v>
      </c>
      <c r="AT14" s="90">
        <f t="shared" ref="AT14:AT42" si="17">(AL14-AM14)+2000</f>
        <v>1998.1</v>
      </c>
      <c r="AV14" s="58"/>
      <c r="AW14" s="48" t="s">
        <v>97</v>
      </c>
      <c r="AX14" s="58">
        <f>29*AO13</f>
        <v>58000</v>
      </c>
      <c r="AY14" s="58">
        <f>29*AP13</f>
        <v>58000</v>
      </c>
      <c r="AZ14" s="58">
        <f>(AX13-AX14)</f>
        <v>18650.300000000003</v>
      </c>
      <c r="BA14" s="58">
        <f>(AY13-AY14)</f>
        <v>-1491.7000000000116</v>
      </c>
      <c r="BC14" s="61"/>
      <c r="BD14" s="62"/>
      <c r="BE14" s="61"/>
      <c r="BF14" s="62" t="s">
        <v>67</v>
      </c>
      <c r="BG14" s="62" t="s">
        <v>105</v>
      </c>
      <c r="BH14" s="62"/>
      <c r="BI14" s="62"/>
      <c r="BJ14" s="62" t="s">
        <v>70</v>
      </c>
      <c r="BK14" s="63">
        <f>AZ26</f>
        <v>-2400.7000000000116</v>
      </c>
      <c r="BL14" s="53"/>
      <c r="BM14" s="53">
        <f>-0.03*BK14</f>
        <v>72.021000000000342</v>
      </c>
      <c r="BN14" s="52">
        <f>1*BK14</f>
        <v>-2400.7000000000116</v>
      </c>
      <c r="BO14" s="53">
        <f>-0.03*BK14</f>
        <v>72.021000000000342</v>
      </c>
      <c r="BP14" s="53"/>
      <c r="BQ14" s="53"/>
      <c r="BR14" s="53"/>
      <c r="BS14" s="53"/>
      <c r="BU14" s="91" t="s">
        <v>106</v>
      </c>
      <c r="BV14" s="92"/>
      <c r="BW14" s="92"/>
      <c r="BX14" s="93"/>
      <c r="BZ14" s="37"/>
      <c r="CA14" s="38"/>
      <c r="CB14" s="16" t="s">
        <v>93</v>
      </c>
      <c r="CC14" s="42">
        <f>0.23*BN45</f>
        <v>18.917229441099554</v>
      </c>
      <c r="CE14" s="14"/>
      <c r="CF14" s="74" t="s">
        <v>107</v>
      </c>
      <c r="CG14" s="75">
        <f>CF6+(CG6+CK6+CL6)</f>
        <v>96.621271402629532</v>
      </c>
      <c r="CH14" s="76">
        <f t="shared" ref="CH14:CH20" si="18">CG14/100</f>
        <v>0.96621271402629527</v>
      </c>
      <c r="CI14" s="166">
        <f t="shared" si="0"/>
        <v>96.663369103778962</v>
      </c>
      <c r="CJ14" s="14"/>
      <c r="CK14" s="14"/>
      <c r="CL14" s="14"/>
      <c r="CM14" s="14"/>
      <c r="CN14" s="14"/>
      <c r="CO14" s="14"/>
      <c r="CP14" s="14"/>
    </row>
    <row r="15" spans="1:94">
      <c r="A15" s="77">
        <v>45506</v>
      </c>
      <c r="B15">
        <v>-101.29999999999998</v>
      </c>
      <c r="C15">
        <v>-93.899999999999991</v>
      </c>
      <c r="D15">
        <v>-75</v>
      </c>
      <c r="E15">
        <v>-48.699999999999996</v>
      </c>
      <c r="F15">
        <v>-20.599999999999998</v>
      </c>
      <c r="G15">
        <v>4.2</v>
      </c>
      <c r="H15">
        <v>21.9</v>
      </c>
      <c r="I15">
        <v>30.9</v>
      </c>
      <c r="J15">
        <v>31.900000000000002</v>
      </c>
      <c r="K15">
        <v>27.700000000000003</v>
      </c>
      <c r="L15">
        <v>22.1</v>
      </c>
      <c r="M15">
        <v>19.100000000000001</v>
      </c>
      <c r="N15">
        <v>21.3</v>
      </c>
      <c r="O15">
        <v>29.299999999999997</v>
      </c>
      <c r="P15">
        <v>41.6</v>
      </c>
      <c r="Q15">
        <v>54.900000000000006</v>
      </c>
      <c r="R15">
        <v>64.7</v>
      </c>
      <c r="S15">
        <v>66.900000000000006</v>
      </c>
      <c r="T15">
        <v>58.8</v>
      </c>
      <c r="U15">
        <v>39.700000000000003</v>
      </c>
      <c r="V15">
        <v>11.700000000000001</v>
      </c>
      <c r="W15">
        <v>-21.2</v>
      </c>
      <c r="X15">
        <v>-53.300000000000004</v>
      </c>
      <c r="Y15">
        <v>-79</v>
      </c>
      <c r="AB15" s="78">
        <f t="shared" ref="AB15:AB42" si="19">SUM(H15:S15)</f>
        <v>432.29999999999995</v>
      </c>
      <c r="AC15" s="78">
        <f t="shared" si="1"/>
        <v>-378.6</v>
      </c>
      <c r="AD15" s="79">
        <f t="shared" ref="AD15:AD42" si="20">(N15+O15+P15+Q15+R15+S15+T15+U15+V15+W15+X15+Y15)</f>
        <v>235.40000000000003</v>
      </c>
      <c r="AE15" s="79">
        <f t="shared" si="2"/>
        <v>-181.70000000000005</v>
      </c>
      <c r="AF15" s="80">
        <f t="shared" si="3"/>
        <v>-262.60000000000002</v>
      </c>
      <c r="AG15" s="80">
        <f t="shared" si="4"/>
        <v>316.3</v>
      </c>
      <c r="AH15" s="81">
        <f t="shared" si="5"/>
        <v>-56.59999999999998</v>
      </c>
      <c r="AI15" s="81">
        <f t="shared" si="6"/>
        <v>110.29999999999995</v>
      </c>
      <c r="AJ15" s="82">
        <f t="shared" si="7"/>
        <v>11.90000000000002</v>
      </c>
      <c r="AK15" s="82">
        <f t="shared" si="8"/>
        <v>22.900000000000031</v>
      </c>
      <c r="AL15" s="83">
        <f t="shared" si="9"/>
        <v>16.90000000000002</v>
      </c>
      <c r="AM15" s="83">
        <f t="shared" si="10"/>
        <v>36.800000000000011</v>
      </c>
      <c r="AN15" s="84">
        <f t="shared" si="11"/>
        <v>53.699999999999932</v>
      </c>
      <c r="AO15" s="85">
        <f t="shared" si="12"/>
        <v>2810.9</v>
      </c>
      <c r="AP15" s="86">
        <f t="shared" si="13"/>
        <v>2417.1</v>
      </c>
      <c r="AQ15" s="87">
        <f t="shared" si="14"/>
        <v>1421.1</v>
      </c>
      <c r="AR15" s="88">
        <f t="shared" si="15"/>
        <v>1833.1000000000001</v>
      </c>
      <c r="AS15" s="89">
        <f t="shared" si="16"/>
        <v>1989</v>
      </c>
      <c r="AT15" s="90">
        <f t="shared" si="17"/>
        <v>1980.1</v>
      </c>
      <c r="AV15" s="48" t="s">
        <v>90</v>
      </c>
      <c r="AW15" s="48" t="s">
        <v>88</v>
      </c>
      <c r="AX15" s="94">
        <f>(SUM(AO14:AO17))+(SUM(AO25:AO31))+(SUM(AO39:AO42))</f>
        <v>41643.5</v>
      </c>
      <c r="AY15" s="94">
        <f>(SUM(AP14:AP17))+(SUM(AP25:AP31))+(SUM(AP39:AP42))</f>
        <v>31830.1</v>
      </c>
      <c r="AZ15" s="58"/>
      <c r="BA15" s="58"/>
      <c r="BC15" s="61"/>
      <c r="BD15" s="62"/>
      <c r="BE15" s="61"/>
      <c r="BF15" s="62" t="s">
        <v>67</v>
      </c>
      <c r="BG15" s="62" t="s">
        <v>108</v>
      </c>
      <c r="BH15" s="62" t="s">
        <v>91</v>
      </c>
      <c r="BI15" s="62" t="s">
        <v>109</v>
      </c>
      <c r="BJ15" s="62" t="s">
        <v>70</v>
      </c>
      <c r="BK15" s="63">
        <f>AZ29-BA31</f>
        <v>-18750.000000000007</v>
      </c>
      <c r="BL15" s="53"/>
      <c r="BM15" s="52">
        <f>1*BK15</f>
        <v>-18750.000000000007</v>
      </c>
      <c r="BN15" s="53">
        <f>0.015*BK15</f>
        <v>-281.25000000000011</v>
      </c>
      <c r="BO15" s="53">
        <f>0.033*BK15</f>
        <v>-618.75000000000023</v>
      </c>
      <c r="BP15" s="53">
        <f>0.002*BK15</f>
        <v>-37.500000000000014</v>
      </c>
      <c r="BQ15" s="53">
        <f>-0.058*BK15</f>
        <v>1087.5000000000005</v>
      </c>
      <c r="BR15" s="53"/>
      <c r="BS15" s="53">
        <f>-0.035*BK15</f>
        <v>656.25000000000034</v>
      </c>
      <c r="BU15" s="15" t="s">
        <v>110</v>
      </c>
      <c r="BV15" s="16"/>
      <c r="BW15" s="16"/>
      <c r="BX15" s="17">
        <f>2*BX3</f>
        <v>-240.4807224188221</v>
      </c>
      <c r="BZ15" s="37"/>
      <c r="CA15" s="38"/>
      <c r="CB15" s="16" t="s">
        <v>111</v>
      </c>
      <c r="CC15" s="42" t="s">
        <v>112</v>
      </c>
      <c r="CE15" s="14"/>
      <c r="CF15" s="74" t="s">
        <v>113</v>
      </c>
      <c r="CG15" s="75">
        <f>CF6+(CG6+CH6)</f>
        <v>40.422435296585107</v>
      </c>
      <c r="CH15" s="76">
        <f t="shared" si="18"/>
        <v>0.40422435296585107</v>
      </c>
      <c r="CI15" s="166">
        <f>CG15-$CG$16</f>
        <v>40.46453299773453</v>
      </c>
      <c r="CJ15" s="14"/>
      <c r="CK15" s="14"/>
      <c r="CL15" s="14"/>
      <c r="CM15" s="14"/>
      <c r="CN15" s="14"/>
      <c r="CO15" s="14"/>
      <c r="CP15" s="14"/>
    </row>
    <row r="16" spans="1:94">
      <c r="A16" s="77">
        <v>45507</v>
      </c>
      <c r="B16">
        <v>-93.899999999999991</v>
      </c>
      <c r="C16">
        <v>-95.399999999999991</v>
      </c>
      <c r="D16">
        <v>-83.899999999999991</v>
      </c>
      <c r="E16">
        <v>-62.2</v>
      </c>
      <c r="F16">
        <v>-35.099999999999994</v>
      </c>
      <c r="G16">
        <v>-7.8</v>
      </c>
      <c r="H16">
        <v>14.6</v>
      </c>
      <c r="I16">
        <v>28.999999999999996</v>
      </c>
      <c r="J16">
        <v>34.5</v>
      </c>
      <c r="K16">
        <v>32.4</v>
      </c>
      <c r="L16">
        <v>25.8</v>
      </c>
      <c r="M16">
        <v>18.8</v>
      </c>
      <c r="N16">
        <v>15.1</v>
      </c>
      <c r="O16">
        <v>16.900000000000002</v>
      </c>
      <c r="P16">
        <v>24.6</v>
      </c>
      <c r="Q16">
        <v>36.199999999999996</v>
      </c>
      <c r="R16">
        <v>48.199999999999996</v>
      </c>
      <c r="S16">
        <v>56.499999999999993</v>
      </c>
      <c r="T16">
        <v>57.099999999999994</v>
      </c>
      <c r="U16">
        <v>47.9</v>
      </c>
      <c r="V16">
        <v>28.799999999999997</v>
      </c>
      <c r="W16">
        <v>2</v>
      </c>
      <c r="X16">
        <v>-28.000000000000004</v>
      </c>
      <c r="Y16">
        <v>-56.000000000000007</v>
      </c>
      <c r="AB16" s="78">
        <f t="shared" si="19"/>
        <v>352.6</v>
      </c>
      <c r="AC16" s="78">
        <f t="shared" si="1"/>
        <v>-326.50000000000006</v>
      </c>
      <c r="AD16" s="79">
        <f t="shared" si="20"/>
        <v>249.3</v>
      </c>
      <c r="AE16" s="79">
        <f t="shared" si="2"/>
        <v>-223.2</v>
      </c>
      <c r="AF16" s="80">
        <f t="shared" si="3"/>
        <v>-221.59999999999997</v>
      </c>
      <c r="AG16" s="80">
        <f t="shared" si="4"/>
        <v>247.7</v>
      </c>
      <c r="AH16" s="81">
        <f t="shared" si="5"/>
        <v>-180.8</v>
      </c>
      <c r="AI16" s="81">
        <f t="shared" si="6"/>
        <v>206.90000000000003</v>
      </c>
      <c r="AJ16" s="82">
        <f t="shared" si="7"/>
        <v>4.3999999999999844</v>
      </c>
      <c r="AK16" s="82">
        <f t="shared" si="8"/>
        <v>12.400000000000006</v>
      </c>
      <c r="AL16" s="83">
        <f t="shared" si="9"/>
        <v>-4.6999999999999815</v>
      </c>
      <c r="AM16" s="83">
        <f t="shared" si="10"/>
        <v>30.799999999999976</v>
      </c>
      <c r="AN16" s="84">
        <f t="shared" si="11"/>
        <v>26.099999999999966</v>
      </c>
      <c r="AO16" s="85">
        <f t="shared" si="12"/>
        <v>2679.1000000000004</v>
      </c>
      <c r="AP16" s="86">
        <f t="shared" si="13"/>
        <v>2472.5</v>
      </c>
      <c r="AQ16" s="87">
        <f t="shared" si="14"/>
        <v>1530.7</v>
      </c>
      <c r="AR16" s="88">
        <f t="shared" si="15"/>
        <v>1612.3</v>
      </c>
      <c r="AS16" s="89">
        <f t="shared" si="16"/>
        <v>1992</v>
      </c>
      <c r="AT16" s="90">
        <f t="shared" si="17"/>
        <v>1964.5</v>
      </c>
      <c r="AV16" s="58"/>
      <c r="AW16" s="48" t="s">
        <v>97</v>
      </c>
      <c r="AX16" s="94">
        <f>SUM(AO18:AO24)+SUM(AO32:AO38)</f>
        <v>35006.800000000003</v>
      </c>
      <c r="AY16" s="94">
        <f>SUM(AP18:AP24)+SUM(AP32:AP38)</f>
        <v>24678.199999999997</v>
      </c>
      <c r="AZ16" s="14"/>
      <c r="BA16" s="58"/>
      <c r="BC16" s="61"/>
      <c r="BD16" s="62"/>
      <c r="BE16" s="61"/>
      <c r="BF16" s="62" t="s">
        <v>67</v>
      </c>
      <c r="BG16" s="62" t="s">
        <v>114</v>
      </c>
      <c r="BH16" s="62" t="s">
        <v>91</v>
      </c>
      <c r="BI16" s="62" t="s">
        <v>115</v>
      </c>
      <c r="BJ16" s="62" t="s">
        <v>70</v>
      </c>
      <c r="BK16" s="63">
        <f>AZ34-BA36</f>
        <v>-526.79999999999563</v>
      </c>
      <c r="BL16" s="53"/>
      <c r="BM16" s="53">
        <f>-0.06*BK16</f>
        <v>31.607999999999738</v>
      </c>
      <c r="BN16" s="53"/>
      <c r="BO16" s="52">
        <f>1*BK16</f>
        <v>-526.79999999999563</v>
      </c>
      <c r="BP16" s="53"/>
      <c r="BQ16" s="53"/>
      <c r="BR16" s="53"/>
      <c r="BS16" s="53"/>
      <c r="BU16" s="15" t="s">
        <v>116</v>
      </c>
      <c r="BV16" s="16"/>
      <c r="BW16" s="16"/>
      <c r="BX16" s="17">
        <f>BP40</f>
        <v>1.3403082054602544</v>
      </c>
      <c r="BZ16" s="54"/>
      <c r="CA16" s="55"/>
      <c r="CB16" s="56" t="s">
        <v>93</v>
      </c>
      <c r="CC16" s="95">
        <f>BN44</f>
        <v>82.248823656954585</v>
      </c>
      <c r="CE16" s="14"/>
      <c r="CF16" s="74" t="s">
        <v>117</v>
      </c>
      <c r="CG16" s="75">
        <f>CF6</f>
        <v>-4.2097701149425709E-2</v>
      </c>
      <c r="CH16" s="96">
        <f>CG16/100</f>
        <v>-4.209770114942571E-4</v>
      </c>
      <c r="CI16" s="166">
        <f>CG16-$CG$16</f>
        <v>0</v>
      </c>
      <c r="CJ16" s="45">
        <f>CH13-CH19</f>
        <v>2.6756687510478456</v>
      </c>
      <c r="CK16" s="126"/>
      <c r="CL16" s="14"/>
      <c r="CM16" s="14"/>
      <c r="CN16" s="14"/>
      <c r="CO16" s="14"/>
      <c r="CP16" s="14"/>
    </row>
    <row r="17" spans="1:94">
      <c r="A17" s="77">
        <v>45508</v>
      </c>
      <c r="B17">
        <v>-76.8</v>
      </c>
      <c r="C17">
        <v>-86.5</v>
      </c>
      <c r="D17">
        <v>-83.5</v>
      </c>
      <c r="E17">
        <v>-68.7</v>
      </c>
      <c r="F17">
        <v>-45.6</v>
      </c>
      <c r="G17">
        <v>-18.7</v>
      </c>
      <c r="H17">
        <v>6.5</v>
      </c>
      <c r="I17">
        <v>25.7</v>
      </c>
      <c r="J17">
        <v>36.299999999999997</v>
      </c>
      <c r="K17">
        <v>37.799999999999997</v>
      </c>
      <c r="L17">
        <v>32.1</v>
      </c>
      <c r="M17">
        <v>22.6</v>
      </c>
      <c r="N17">
        <v>13.3</v>
      </c>
      <c r="O17">
        <v>7.9</v>
      </c>
      <c r="P17">
        <v>8.3000000000000007</v>
      </c>
      <c r="Q17">
        <v>14.6</v>
      </c>
      <c r="R17">
        <v>24.8</v>
      </c>
      <c r="S17">
        <v>35.699999999999996</v>
      </c>
      <c r="T17">
        <v>43</v>
      </c>
      <c r="U17">
        <v>43.5</v>
      </c>
      <c r="V17">
        <v>35.099999999999994</v>
      </c>
      <c r="W17">
        <v>18.099999999999998</v>
      </c>
      <c r="X17">
        <v>-5.0999999999999996</v>
      </c>
      <c r="Y17">
        <v>-30.5</v>
      </c>
      <c r="AB17" s="78">
        <f t="shared" si="19"/>
        <v>265.60000000000002</v>
      </c>
      <c r="AC17" s="78">
        <f t="shared" si="1"/>
        <v>-275.70000000000005</v>
      </c>
      <c r="AD17" s="79">
        <f t="shared" si="20"/>
        <v>208.7</v>
      </c>
      <c r="AE17" s="79">
        <f t="shared" si="2"/>
        <v>-218.8</v>
      </c>
      <c r="AF17" s="80">
        <f t="shared" si="3"/>
        <v>-142.30000000000001</v>
      </c>
      <c r="AG17" s="80">
        <f t="shared" si="4"/>
        <v>132.19999999999999</v>
      </c>
      <c r="AH17" s="81">
        <f t="shared" si="5"/>
        <v>-275.2</v>
      </c>
      <c r="AI17" s="81">
        <f t="shared" si="6"/>
        <v>265.10000000000002</v>
      </c>
      <c r="AJ17" s="82">
        <f t="shared" si="7"/>
        <v>-4.9000000000000128</v>
      </c>
      <c r="AK17" s="82">
        <f t="shared" si="8"/>
        <v>-2.0000000000000036</v>
      </c>
      <c r="AL17" s="83">
        <f t="shared" si="9"/>
        <v>-27.199999999999989</v>
      </c>
      <c r="AM17" s="83">
        <f t="shared" si="10"/>
        <v>17.099999999999987</v>
      </c>
      <c r="AN17" s="84">
        <f t="shared" si="11"/>
        <v>-10.100000000000023</v>
      </c>
      <c r="AO17" s="85">
        <f t="shared" si="12"/>
        <v>2541.3000000000002</v>
      </c>
      <c r="AP17" s="86">
        <f t="shared" si="13"/>
        <v>2427.5</v>
      </c>
      <c r="AQ17" s="87">
        <f t="shared" si="14"/>
        <v>1725.5</v>
      </c>
      <c r="AR17" s="88">
        <f t="shared" si="15"/>
        <v>1459.7</v>
      </c>
      <c r="AS17" s="89">
        <f t="shared" si="16"/>
        <v>1997.1</v>
      </c>
      <c r="AT17" s="90">
        <f t="shared" si="17"/>
        <v>1955.7</v>
      </c>
      <c r="AV17" s="79" t="s">
        <v>118</v>
      </c>
      <c r="AW17" s="79" t="s">
        <v>119</v>
      </c>
      <c r="AX17" s="97">
        <f>AO13</f>
        <v>2000</v>
      </c>
      <c r="AY17" s="97">
        <f>AP13</f>
        <v>2000</v>
      </c>
      <c r="AZ17" s="97">
        <f>AX15-AX16-AX17</f>
        <v>4636.6999999999971</v>
      </c>
      <c r="BA17" s="97">
        <f>AY15-AY16-AY17</f>
        <v>5151.9000000000015</v>
      </c>
      <c r="BC17" s="61"/>
      <c r="BD17" s="62"/>
      <c r="BE17" s="61"/>
      <c r="BF17" s="62" t="s">
        <v>67</v>
      </c>
      <c r="BG17" s="62" t="s">
        <v>120</v>
      </c>
      <c r="BH17" s="62" t="s">
        <v>91</v>
      </c>
      <c r="BI17" s="62" t="s">
        <v>121</v>
      </c>
      <c r="BJ17" s="62" t="s">
        <v>70</v>
      </c>
      <c r="BK17" s="63">
        <f>AZ39-BA41</f>
        <v>-889</v>
      </c>
      <c r="BL17" s="53"/>
      <c r="BM17" s="53">
        <f>0.03*BK17</f>
        <v>-26.669999999999998</v>
      </c>
      <c r="BN17" s="53"/>
      <c r="BO17" s="53"/>
      <c r="BP17" s="53"/>
      <c r="BQ17" s="53"/>
      <c r="BR17" s="53"/>
      <c r="BS17" s="52">
        <f>1*BK17</f>
        <v>-889</v>
      </c>
      <c r="BU17" s="15"/>
      <c r="BV17" s="16"/>
      <c r="BW17" s="16"/>
      <c r="BX17" s="67"/>
      <c r="BZ17" s="98" t="s">
        <v>122</v>
      </c>
      <c r="CA17" s="38"/>
      <c r="CB17" s="16" t="s">
        <v>123</v>
      </c>
      <c r="CC17" s="67" t="s">
        <v>124</v>
      </c>
      <c r="CE17" s="14"/>
      <c r="CF17" s="74" t="s">
        <v>125</v>
      </c>
      <c r="CG17" s="75">
        <f>CF6-(CG6+CH6)</f>
        <v>-40.506630698883953</v>
      </c>
      <c r="CH17" s="76">
        <f t="shared" si="18"/>
        <v>-0.40506630698883955</v>
      </c>
      <c r="CI17" s="166">
        <f t="shared" si="0"/>
        <v>-40.46453299773453</v>
      </c>
      <c r="CJ17" s="14" t="s">
        <v>126</v>
      </c>
      <c r="CK17" s="45">
        <f>(CL6+CK6)/(CG6+CH6)</f>
        <v>1.5391134037291958</v>
      </c>
      <c r="CL17" s="14" t="s">
        <v>257</v>
      </c>
      <c r="CM17" s="14"/>
      <c r="CN17" s="14"/>
      <c r="CO17" s="14"/>
      <c r="CP17" s="14"/>
    </row>
    <row r="18" spans="1:94">
      <c r="A18" s="77">
        <v>45509</v>
      </c>
      <c r="B18">
        <v>-53.1</v>
      </c>
      <c r="C18">
        <v>-68.400000000000006</v>
      </c>
      <c r="D18">
        <v>-73.099999999999994</v>
      </c>
      <c r="E18">
        <v>-66.400000000000006</v>
      </c>
      <c r="F18">
        <v>-49.6</v>
      </c>
      <c r="G18">
        <v>-26.200000000000003</v>
      </c>
      <c r="H18">
        <v>-0.8</v>
      </c>
      <c r="I18">
        <v>21.5</v>
      </c>
      <c r="J18">
        <v>36.799999999999997</v>
      </c>
      <c r="K18">
        <v>43.1</v>
      </c>
      <c r="L18">
        <v>40.200000000000003</v>
      </c>
      <c r="M18">
        <v>30.5</v>
      </c>
      <c r="N18">
        <v>17.399999999999999</v>
      </c>
      <c r="O18">
        <v>5</v>
      </c>
      <c r="P18">
        <v>-3.2</v>
      </c>
      <c r="Q18">
        <v>-5.0999999999999996</v>
      </c>
      <c r="R18">
        <v>-0.70000000000000007</v>
      </c>
      <c r="S18">
        <v>8.2000000000000011</v>
      </c>
      <c r="T18">
        <v>18.399999999999999</v>
      </c>
      <c r="U18">
        <v>26.1</v>
      </c>
      <c r="V18">
        <v>28.1</v>
      </c>
      <c r="W18">
        <v>22.6</v>
      </c>
      <c r="X18">
        <v>9.8000000000000007</v>
      </c>
      <c r="Y18">
        <v>-8.2000000000000011</v>
      </c>
      <c r="AB18" s="78">
        <f t="shared" si="19"/>
        <v>192.90000000000003</v>
      </c>
      <c r="AC18" s="78">
        <f t="shared" si="1"/>
        <v>-239.99999999999997</v>
      </c>
      <c r="AD18" s="79">
        <f t="shared" si="20"/>
        <v>118.39999999999998</v>
      </c>
      <c r="AE18" s="79">
        <f t="shared" si="2"/>
        <v>-165.5</v>
      </c>
      <c r="AF18" s="80">
        <f t="shared" si="3"/>
        <v>-37.4</v>
      </c>
      <c r="AG18" s="80">
        <f t="shared" si="4"/>
        <v>-9.6999999999999957</v>
      </c>
      <c r="AH18" s="81">
        <f t="shared" si="5"/>
        <v>-315.20000000000005</v>
      </c>
      <c r="AI18" s="81">
        <f t="shared" si="6"/>
        <v>268.10000000000002</v>
      </c>
      <c r="AJ18" s="82">
        <f t="shared" si="7"/>
        <v>-13.80000000000001</v>
      </c>
      <c r="AK18" s="82">
        <f t="shared" si="8"/>
        <v>-17.200000000000003</v>
      </c>
      <c r="AL18" s="83">
        <f t="shared" si="9"/>
        <v>-45.300000000000033</v>
      </c>
      <c r="AM18" s="83">
        <f t="shared" si="10"/>
        <v>-1.7999999999999918</v>
      </c>
      <c r="AN18" s="84">
        <f t="shared" si="11"/>
        <v>-47.099999999999937</v>
      </c>
      <c r="AO18" s="85">
        <f t="shared" si="12"/>
        <v>2432.9</v>
      </c>
      <c r="AP18" s="86">
        <f t="shared" si="13"/>
        <v>2283.9</v>
      </c>
      <c r="AQ18" s="87">
        <f t="shared" si="14"/>
        <v>1972.3</v>
      </c>
      <c r="AR18" s="88">
        <f t="shared" si="15"/>
        <v>1416.6999999999998</v>
      </c>
      <c r="AS18" s="89">
        <f t="shared" si="16"/>
        <v>2003.4</v>
      </c>
      <c r="AT18" s="90">
        <f t="shared" si="17"/>
        <v>1956.5</v>
      </c>
      <c r="AV18" s="48" t="s">
        <v>92</v>
      </c>
      <c r="AW18" s="48" t="s">
        <v>88</v>
      </c>
      <c r="AX18" s="58">
        <f>SUM(AO$22:AO$27)+SUM(AO$36:AO$41)</f>
        <v>33352.899999999994</v>
      </c>
      <c r="AY18" s="58">
        <f>SUM(AP$22:AP$27)+SUM(AP$36:AP$41)</f>
        <v>20294.100000000002</v>
      </c>
      <c r="AZ18" s="58"/>
      <c r="BA18" s="58"/>
      <c r="BC18" s="99" t="s">
        <v>127</v>
      </c>
      <c r="BD18" s="100"/>
      <c r="BE18" s="101"/>
      <c r="BF18" s="102" t="s">
        <v>67</v>
      </c>
      <c r="BG18" s="102" t="s">
        <v>128</v>
      </c>
      <c r="BH18" s="102" t="s">
        <v>91</v>
      </c>
      <c r="BI18" s="102" t="s">
        <v>129</v>
      </c>
      <c r="BJ18" s="102" t="s">
        <v>70</v>
      </c>
      <c r="BK18" s="103">
        <f>AZ44-BA46</f>
        <v>-18.400000000001455</v>
      </c>
      <c r="BL18" s="53"/>
      <c r="BM18" s="53"/>
      <c r="BN18" s="53"/>
      <c r="BO18" s="53"/>
      <c r="BP18" s="53"/>
      <c r="BQ18" s="53"/>
      <c r="BR18" s="53">
        <f>1*BK18</f>
        <v>-18.400000000001455</v>
      </c>
      <c r="BS18" s="53">
        <f>0.08*BK18</f>
        <v>-1.4720000000001165</v>
      </c>
      <c r="BU18" s="15" t="s">
        <v>130</v>
      </c>
      <c r="BV18" s="16"/>
      <c r="BW18" s="16"/>
      <c r="BX18" s="17">
        <f>(SUM(BX15:BX16))-720</f>
        <v>-959.14041421336185</v>
      </c>
      <c r="BZ18" s="98"/>
      <c r="CA18" s="38"/>
      <c r="CB18" s="16" t="s">
        <v>93</v>
      </c>
      <c r="CC18" s="67">
        <f>0.33*BP45</f>
        <v>12.122170001102674</v>
      </c>
      <c r="CE18" s="14"/>
      <c r="CF18" s="74" t="s">
        <v>131</v>
      </c>
      <c r="CG18" s="75">
        <f>CF6-(CG6+CK6+CL6)</f>
        <v>-96.705466804928392</v>
      </c>
      <c r="CH18" s="76">
        <f t="shared" si="18"/>
        <v>-0.96705466804928397</v>
      </c>
      <c r="CI18" s="166">
        <f t="shared" si="0"/>
        <v>-96.663369103778962</v>
      </c>
      <c r="CJ18" s="14"/>
      <c r="CK18" s="14"/>
      <c r="CL18" s="14"/>
      <c r="CM18" s="14"/>
      <c r="CN18" s="14"/>
      <c r="CO18" s="14"/>
      <c r="CP18" s="14"/>
    </row>
    <row r="19" spans="1:94">
      <c r="A19" s="77">
        <v>45510</v>
      </c>
      <c r="B19">
        <v>-27.700000000000003</v>
      </c>
      <c r="C19">
        <v>-44.5</v>
      </c>
      <c r="D19">
        <v>-54.6</v>
      </c>
      <c r="E19">
        <v>-55.300000000000004</v>
      </c>
      <c r="F19">
        <v>-46.1</v>
      </c>
      <c r="G19">
        <v>-28.499999999999996</v>
      </c>
      <c r="H19">
        <v>-5.8999999999999995</v>
      </c>
      <c r="I19">
        <v>17.100000000000001</v>
      </c>
      <c r="J19">
        <v>35.9</v>
      </c>
      <c r="K19">
        <v>47.099999999999994</v>
      </c>
      <c r="L19">
        <v>48.8</v>
      </c>
      <c r="M19">
        <v>41.4</v>
      </c>
      <c r="N19">
        <v>27.1</v>
      </c>
      <c r="O19">
        <v>9.9</v>
      </c>
      <c r="P19">
        <v>-6.3</v>
      </c>
      <c r="Q19">
        <v>-17.8</v>
      </c>
      <c r="R19">
        <v>-22.5</v>
      </c>
      <c r="S19">
        <v>-20</v>
      </c>
      <c r="T19">
        <v>-11.899999999999999</v>
      </c>
      <c r="U19">
        <v>-1.3</v>
      </c>
      <c r="V19">
        <v>8.2000000000000011</v>
      </c>
      <c r="W19">
        <v>13.600000000000001</v>
      </c>
      <c r="X19">
        <v>12.7</v>
      </c>
      <c r="Y19">
        <v>5.5</v>
      </c>
      <c r="AB19" s="78">
        <f t="shared" si="19"/>
        <v>154.79999999999998</v>
      </c>
      <c r="AC19" s="78">
        <f t="shared" si="1"/>
        <v>-229.9</v>
      </c>
      <c r="AD19" s="79">
        <f t="shared" si="20"/>
        <v>-2.7999999999999936</v>
      </c>
      <c r="AE19" s="79">
        <f t="shared" si="2"/>
        <v>-72.299999999999983</v>
      </c>
      <c r="AF19" s="80">
        <f t="shared" si="3"/>
        <v>72.999999999999986</v>
      </c>
      <c r="AG19" s="80">
        <f t="shared" si="4"/>
        <v>-148.10000000000005</v>
      </c>
      <c r="AH19" s="81">
        <f t="shared" si="5"/>
        <v>-286.3</v>
      </c>
      <c r="AI19" s="81">
        <f t="shared" si="6"/>
        <v>211.19999999999996</v>
      </c>
      <c r="AJ19" s="82">
        <f t="shared" si="7"/>
        <v>-20</v>
      </c>
      <c r="AK19" s="82">
        <f t="shared" si="8"/>
        <v>-29.199999999999996</v>
      </c>
      <c r="AL19" s="83">
        <f t="shared" si="9"/>
        <v>-54.000000000000007</v>
      </c>
      <c r="AM19" s="83">
        <f t="shared" si="10"/>
        <v>-21.100000000000019</v>
      </c>
      <c r="AN19" s="84">
        <f t="shared" si="11"/>
        <v>-75.100000000000023</v>
      </c>
      <c r="AO19" s="85">
        <f t="shared" si="12"/>
        <v>2384.6999999999998</v>
      </c>
      <c r="AP19" s="86">
        <f t="shared" si="13"/>
        <v>2069.5</v>
      </c>
      <c r="AQ19" s="87">
        <f t="shared" si="14"/>
        <v>2221.1</v>
      </c>
      <c r="AR19" s="88">
        <f t="shared" si="15"/>
        <v>1502.5</v>
      </c>
      <c r="AS19" s="89">
        <f t="shared" si="16"/>
        <v>2009.2</v>
      </c>
      <c r="AT19" s="90">
        <f t="shared" si="17"/>
        <v>1967.1</v>
      </c>
      <c r="AV19" s="58"/>
      <c r="AW19" s="48" t="s">
        <v>97</v>
      </c>
      <c r="AX19" s="58">
        <f>SUM(AO$15:AO$20)+SUM(AO$29:AO$34)</f>
        <v>29850.2</v>
      </c>
      <c r="AY19" s="58">
        <f>SUM(AP$15:AP$20)+SUM(AP$29:AP$34)</f>
        <v>26268.400000000001</v>
      </c>
      <c r="AZ19" s="58">
        <f>AX18-AX19</f>
        <v>3502.6999999999935</v>
      </c>
      <c r="BA19" s="58">
        <f>AY18-AY19</f>
        <v>-5974.2999999999993</v>
      </c>
      <c r="BC19" s="61"/>
      <c r="BD19" s="62"/>
      <c r="BE19" s="49"/>
      <c r="BF19" s="50" t="s">
        <v>68</v>
      </c>
      <c r="BG19" s="50" t="s">
        <v>75</v>
      </c>
      <c r="BH19" s="50"/>
      <c r="BI19" s="50"/>
      <c r="BJ19" s="50" t="s">
        <v>70</v>
      </c>
      <c r="BK19" s="51">
        <f>BA14</f>
        <v>-1491.7000000000116</v>
      </c>
      <c r="BL19" s="53"/>
      <c r="BM19" s="53"/>
      <c r="BN19" s="53"/>
      <c r="BO19" s="53"/>
      <c r="BP19" s="52">
        <f>1*BK19</f>
        <v>-1491.7000000000116</v>
      </c>
      <c r="BQ19" s="53">
        <f>-0.08*BK19</f>
        <v>119.33600000000094</v>
      </c>
      <c r="BR19" s="53"/>
      <c r="BS19" s="53"/>
      <c r="BU19" s="15" t="s">
        <v>132</v>
      </c>
      <c r="BV19" s="16"/>
      <c r="BW19" s="16"/>
      <c r="BX19" s="17">
        <f>BR99</f>
        <v>-19.307305276873748</v>
      </c>
      <c r="BZ19" s="98"/>
      <c r="CA19" s="38"/>
      <c r="CB19" s="16" t="s">
        <v>133</v>
      </c>
      <c r="CC19" s="67" t="s">
        <v>134</v>
      </c>
      <c r="CE19" s="16"/>
      <c r="CF19" s="74" t="s">
        <v>135</v>
      </c>
      <c r="CG19" s="75">
        <f>CF6-(CG6+CH6+CJ6+CK6+CL6+CM6)</f>
        <v>-133.82553525354172</v>
      </c>
      <c r="CH19" s="76">
        <f t="shared" si="18"/>
        <v>-1.3382553525354171</v>
      </c>
      <c r="CI19" s="166">
        <f t="shared" si="0"/>
        <v>-133.78343755239229</v>
      </c>
      <c r="CJ19" s="14"/>
      <c r="CK19" s="14"/>
      <c r="CL19" s="14"/>
      <c r="CM19" s="14"/>
      <c r="CN19" s="14"/>
      <c r="CO19" s="14"/>
      <c r="CP19" s="14"/>
    </row>
    <row r="20" spans="1:94">
      <c r="A20" s="77">
        <v>45511</v>
      </c>
      <c r="B20">
        <v>-6.5</v>
      </c>
      <c r="C20">
        <v>-20.100000000000001</v>
      </c>
      <c r="D20">
        <v>-31.6</v>
      </c>
      <c r="E20">
        <v>-37.5</v>
      </c>
      <c r="F20">
        <v>-35.4</v>
      </c>
      <c r="G20">
        <v>-25</v>
      </c>
      <c r="H20">
        <v>-7.7</v>
      </c>
      <c r="I20">
        <v>13.200000000000001</v>
      </c>
      <c r="J20">
        <v>33.5</v>
      </c>
      <c r="K20">
        <v>48.8</v>
      </c>
      <c r="L20">
        <v>55.800000000000004</v>
      </c>
      <c r="M20">
        <v>53</v>
      </c>
      <c r="N20">
        <v>40.9</v>
      </c>
      <c r="O20">
        <v>22.1</v>
      </c>
      <c r="P20">
        <v>0.3</v>
      </c>
      <c r="Q20">
        <v>-20</v>
      </c>
      <c r="R20">
        <v>-35</v>
      </c>
      <c r="S20">
        <v>-42.199999999999996</v>
      </c>
      <c r="T20">
        <v>-41.099999999999994</v>
      </c>
      <c r="U20">
        <v>-32.9</v>
      </c>
      <c r="V20">
        <v>-20.599999999999998</v>
      </c>
      <c r="W20">
        <v>-7.8</v>
      </c>
      <c r="X20">
        <v>2.1</v>
      </c>
      <c r="Y20">
        <v>6.8000000000000007</v>
      </c>
      <c r="AB20" s="78">
        <f t="shared" si="19"/>
        <v>162.70000000000005</v>
      </c>
      <c r="AC20" s="78">
        <f t="shared" si="1"/>
        <v>-249.59999999999997</v>
      </c>
      <c r="AD20" s="79">
        <f t="shared" si="20"/>
        <v>-127.40000000000002</v>
      </c>
      <c r="AE20" s="79">
        <f t="shared" si="2"/>
        <v>40.500000000000007</v>
      </c>
      <c r="AF20" s="80">
        <f t="shared" si="3"/>
        <v>163.80000000000001</v>
      </c>
      <c r="AG20" s="80">
        <f t="shared" si="4"/>
        <v>-250.7</v>
      </c>
      <c r="AH20" s="81">
        <f t="shared" si="5"/>
        <v>-190</v>
      </c>
      <c r="AI20" s="81">
        <f t="shared" si="6"/>
        <v>103.1</v>
      </c>
      <c r="AJ20" s="82">
        <f t="shared" si="7"/>
        <v>-21.799999999999994</v>
      </c>
      <c r="AK20" s="82">
        <f t="shared" si="8"/>
        <v>-34.899999999999991</v>
      </c>
      <c r="AL20" s="83">
        <f t="shared" si="9"/>
        <v>-50.5</v>
      </c>
      <c r="AM20" s="83">
        <f t="shared" si="10"/>
        <v>-36.399999999999991</v>
      </c>
      <c r="AN20" s="84">
        <f t="shared" si="11"/>
        <v>-86.89999999999992</v>
      </c>
      <c r="AO20" s="85">
        <f t="shared" si="12"/>
        <v>2412.3000000000002</v>
      </c>
      <c r="AP20" s="86">
        <f t="shared" si="13"/>
        <v>1832.1</v>
      </c>
      <c r="AQ20" s="87">
        <f t="shared" si="14"/>
        <v>2414.5</v>
      </c>
      <c r="AR20" s="88">
        <f t="shared" si="15"/>
        <v>1706.9</v>
      </c>
      <c r="AS20" s="89">
        <f t="shared" si="16"/>
        <v>2013.1</v>
      </c>
      <c r="AT20" s="90">
        <f t="shared" si="17"/>
        <v>1985.9</v>
      </c>
      <c r="AV20" s="48" t="s">
        <v>99</v>
      </c>
      <c r="AW20" s="48" t="s">
        <v>88</v>
      </c>
      <c r="AX20" s="58">
        <f>SUM(AO$16:AO$20)+SUM(AO$26:AO$30)+SUM(AO$36:AO$40)</f>
        <v>39488.400000000001</v>
      </c>
      <c r="AY20" s="58">
        <f>SUM(AP$16:AP$20)+SUM(AP$26:AP$30)+SUM(AP$36:AP$40)</f>
        <v>30061.600000000002</v>
      </c>
      <c r="AZ20" s="58"/>
      <c r="BA20" s="58"/>
      <c r="BC20" s="61"/>
      <c r="BD20" s="62"/>
      <c r="BE20" s="61"/>
      <c r="BF20" s="62" t="s">
        <v>68</v>
      </c>
      <c r="BG20" s="62" t="s">
        <v>90</v>
      </c>
      <c r="BH20" s="62" t="s">
        <v>136</v>
      </c>
      <c r="BI20" s="62" t="s">
        <v>92</v>
      </c>
      <c r="BJ20" s="62" t="s">
        <v>70</v>
      </c>
      <c r="BK20" s="63">
        <f>BA17+AZ19</f>
        <v>8654.5999999999949</v>
      </c>
      <c r="BL20" s="53"/>
      <c r="BM20" s="53">
        <f>0.07*BK20</f>
        <v>605.82199999999966</v>
      </c>
      <c r="BN20" s="53"/>
      <c r="BO20" s="53"/>
      <c r="BP20" s="52">
        <f>-0.02*BK20</f>
        <v>-173.0919999999999</v>
      </c>
      <c r="BQ20" s="52">
        <f>1*BK20</f>
        <v>8654.5999999999949</v>
      </c>
      <c r="BR20" s="53"/>
      <c r="BS20" s="52">
        <f>0.03*BK20</f>
        <v>259.63799999999986</v>
      </c>
      <c r="BU20" s="15" t="s">
        <v>137</v>
      </c>
      <c r="BV20" s="16"/>
      <c r="BW20" s="16"/>
      <c r="BX20" s="17">
        <f>BQ98</f>
        <v>-4.0695195978399767E-2</v>
      </c>
      <c r="BZ20" s="104"/>
      <c r="CA20" s="105"/>
      <c r="CB20" s="106" t="s">
        <v>93</v>
      </c>
      <c r="CC20" s="107">
        <f>BP44</f>
        <v>36.733848488189921</v>
      </c>
      <c r="CE20" s="16"/>
      <c r="CF20" s="74" t="s">
        <v>138</v>
      </c>
      <c r="CG20" s="75">
        <f>CF6-(CG6+CH6+CI6+CJ6+CK6+CL6+CM6)</f>
        <v>-138.4308927056444</v>
      </c>
      <c r="CH20" s="76">
        <f t="shared" si="18"/>
        <v>-1.3843089270564439</v>
      </c>
      <c r="CI20" s="166">
        <f>CG20-$CG$16</f>
        <v>-138.38879500449497</v>
      </c>
      <c r="CJ20" s="14"/>
      <c r="CK20" s="14"/>
      <c r="CL20" s="14"/>
      <c r="CM20" s="16"/>
      <c r="CN20" s="14"/>
      <c r="CO20" s="14"/>
      <c r="CP20" s="14"/>
    </row>
    <row r="21" spans="1:94">
      <c r="A21" s="77">
        <v>45512</v>
      </c>
      <c r="B21">
        <v>5.4</v>
      </c>
      <c r="C21">
        <v>-0.8</v>
      </c>
      <c r="D21">
        <v>-9.3000000000000007</v>
      </c>
      <c r="E21">
        <v>-16.7</v>
      </c>
      <c r="F21">
        <v>-19.7</v>
      </c>
      <c r="G21">
        <v>-16.2</v>
      </c>
      <c r="H21">
        <v>-5.6000000000000005</v>
      </c>
      <c r="I21">
        <v>10.7</v>
      </c>
      <c r="J21">
        <v>29.599999999999998</v>
      </c>
      <c r="K21">
        <v>47.199999999999996</v>
      </c>
      <c r="L21">
        <v>59.199999999999996</v>
      </c>
      <c r="M21">
        <v>62.5</v>
      </c>
      <c r="N21">
        <v>55.600000000000009</v>
      </c>
      <c r="O21">
        <v>39</v>
      </c>
      <c r="P21">
        <v>15.6</v>
      </c>
      <c r="Q21">
        <v>-10.6</v>
      </c>
      <c r="R21">
        <v>-34.9</v>
      </c>
      <c r="S21">
        <v>-52.900000000000006</v>
      </c>
      <c r="T21">
        <v>-62</v>
      </c>
      <c r="U21">
        <v>-61.3</v>
      </c>
      <c r="V21">
        <v>-51.800000000000004</v>
      </c>
      <c r="W21">
        <v>-36.700000000000003</v>
      </c>
      <c r="X21">
        <v>-19.7</v>
      </c>
      <c r="Y21">
        <v>-4.8</v>
      </c>
      <c r="AB21" s="78">
        <f t="shared" si="19"/>
        <v>215.4</v>
      </c>
      <c r="AC21" s="78">
        <f t="shared" si="1"/>
        <v>-293.60000000000002</v>
      </c>
      <c r="AD21" s="79">
        <f t="shared" si="20"/>
        <v>-224.5</v>
      </c>
      <c r="AE21" s="79">
        <f t="shared" si="2"/>
        <v>146.29999999999998</v>
      </c>
      <c r="AF21" s="80">
        <f t="shared" si="3"/>
        <v>213.20000000000005</v>
      </c>
      <c r="AG21" s="80">
        <f t="shared" si="4"/>
        <v>-291.40000000000003</v>
      </c>
      <c r="AH21" s="81">
        <f t="shared" si="5"/>
        <v>-45.499999999999993</v>
      </c>
      <c r="AI21" s="81">
        <f t="shared" si="6"/>
        <v>-32.70000000000001</v>
      </c>
      <c r="AJ21" s="82">
        <f t="shared" si="7"/>
        <v>-17.999999999999989</v>
      </c>
      <c r="AK21" s="82">
        <f t="shared" si="8"/>
        <v>-32.700000000000017</v>
      </c>
      <c r="AL21" s="83">
        <f t="shared" si="9"/>
        <v>-34.899999999999984</v>
      </c>
      <c r="AM21" s="83">
        <f t="shared" si="10"/>
        <v>-43.3</v>
      </c>
      <c r="AN21" s="84">
        <f t="shared" si="11"/>
        <v>-78.200000000000017</v>
      </c>
      <c r="AO21" s="85">
        <f t="shared" si="12"/>
        <v>2509</v>
      </c>
      <c r="AP21" s="86">
        <f t="shared" si="13"/>
        <v>1629.2</v>
      </c>
      <c r="AQ21" s="87">
        <f t="shared" si="14"/>
        <v>2504.6</v>
      </c>
      <c r="AR21" s="88">
        <f t="shared" si="15"/>
        <v>1987.2</v>
      </c>
      <c r="AS21" s="89">
        <f t="shared" si="16"/>
        <v>2014.7</v>
      </c>
      <c r="AT21" s="90">
        <f t="shared" si="17"/>
        <v>2008.4</v>
      </c>
      <c r="AV21" s="58"/>
      <c r="AW21" s="48" t="s">
        <v>97</v>
      </c>
      <c r="AX21" s="58">
        <f>AO$14+AO$15+(SUM(AO$21:AO$25))+(SUM(AO$31:AO$35))+AO$41+AO$42</f>
        <v>37161.9</v>
      </c>
      <c r="AY21" s="58">
        <f>AP$14+AP$15+(SUM(AP$21:AP$25))+(SUM(AP$31:AP$35))+AP$41+AP$42</f>
        <v>26446.7</v>
      </c>
      <c r="AZ21" s="58"/>
      <c r="BA21" s="58"/>
      <c r="BC21" s="61"/>
      <c r="BD21" s="62"/>
      <c r="BE21" s="61"/>
      <c r="BF21" s="62" t="s">
        <v>68</v>
      </c>
      <c r="BG21" s="62" t="s">
        <v>99</v>
      </c>
      <c r="BH21" s="62" t="s">
        <v>136</v>
      </c>
      <c r="BI21" s="62" t="s">
        <v>100</v>
      </c>
      <c r="BJ21" s="62" t="s">
        <v>70</v>
      </c>
      <c r="BK21" s="63">
        <f>BA22+AZ24</f>
        <v>1790</v>
      </c>
      <c r="BL21" s="53"/>
      <c r="BM21" s="53"/>
      <c r="BN21" s="53"/>
      <c r="BO21" s="53"/>
      <c r="BP21" s="53"/>
      <c r="BQ21" s="53"/>
      <c r="BR21" s="53"/>
      <c r="BS21" s="53"/>
      <c r="BU21" s="15" t="s">
        <v>139</v>
      </c>
      <c r="BV21" s="16"/>
      <c r="BW21" s="16"/>
      <c r="BX21" s="17">
        <f>BX19/BQ74</f>
        <v>-17.366098507859292</v>
      </c>
      <c r="CE21" s="16"/>
      <c r="CF21" s="16"/>
      <c r="CG21" s="16"/>
      <c r="CH21" s="16"/>
      <c r="CI21" s="14"/>
      <c r="CJ21" s="14"/>
      <c r="CK21" s="14"/>
      <c r="CL21" s="14"/>
      <c r="CM21" s="16"/>
      <c r="CN21" s="14"/>
      <c r="CO21" s="14"/>
      <c r="CP21" s="14"/>
    </row>
    <row r="22" spans="1:94">
      <c r="A22" s="77">
        <v>45513</v>
      </c>
      <c r="B22">
        <v>5.2</v>
      </c>
      <c r="C22">
        <v>9</v>
      </c>
      <c r="D22">
        <v>7.3999999999999995</v>
      </c>
      <c r="E22">
        <v>2.5</v>
      </c>
      <c r="F22">
        <v>-2.4</v>
      </c>
      <c r="G22">
        <v>-4.1000000000000005</v>
      </c>
      <c r="H22">
        <v>-0.2</v>
      </c>
      <c r="I22">
        <v>10</v>
      </c>
      <c r="J22">
        <v>25.2</v>
      </c>
      <c r="K22">
        <v>42.5</v>
      </c>
      <c r="L22">
        <v>57.8</v>
      </c>
      <c r="M22">
        <v>67.2</v>
      </c>
      <c r="N22">
        <v>67.300000000000011</v>
      </c>
      <c r="O22">
        <v>56.599999999999994</v>
      </c>
      <c r="P22">
        <v>36</v>
      </c>
      <c r="Q22">
        <v>8.4</v>
      </c>
      <c r="R22">
        <v>-21.8</v>
      </c>
      <c r="S22">
        <v>-49.4</v>
      </c>
      <c r="T22">
        <v>-69.699999999999989</v>
      </c>
      <c r="U22">
        <v>-79.600000000000009</v>
      </c>
      <c r="V22">
        <v>-78.100000000000009</v>
      </c>
      <c r="W22">
        <v>-66.5</v>
      </c>
      <c r="X22">
        <v>-47.9</v>
      </c>
      <c r="Y22">
        <v>-26.6</v>
      </c>
      <c r="AB22" s="78">
        <f t="shared" si="19"/>
        <v>299.59999999999997</v>
      </c>
      <c r="AC22" s="78">
        <f t="shared" si="1"/>
        <v>-350.8</v>
      </c>
      <c r="AD22" s="79">
        <f t="shared" si="20"/>
        <v>-271.3</v>
      </c>
      <c r="AE22" s="79">
        <f t="shared" si="2"/>
        <v>220.09999999999997</v>
      </c>
      <c r="AF22" s="80">
        <f t="shared" si="3"/>
        <v>208</v>
      </c>
      <c r="AG22" s="80">
        <f t="shared" si="4"/>
        <v>-259.2</v>
      </c>
      <c r="AH22" s="81">
        <f t="shared" si="5"/>
        <v>114.69999999999999</v>
      </c>
      <c r="AI22" s="81">
        <f t="shared" si="6"/>
        <v>-165.9</v>
      </c>
      <c r="AJ22" s="82">
        <f t="shared" si="7"/>
        <v>-10.299999999999962</v>
      </c>
      <c r="AK22" s="82">
        <f t="shared" si="8"/>
        <v>-22.600000000000009</v>
      </c>
      <c r="AL22" s="83">
        <f t="shared" si="9"/>
        <v>-10.900000000000006</v>
      </c>
      <c r="AM22" s="83">
        <f t="shared" si="10"/>
        <v>-40.300000000000011</v>
      </c>
      <c r="AN22" s="84">
        <f t="shared" si="11"/>
        <v>-51.200000000000045</v>
      </c>
      <c r="AO22" s="85">
        <f t="shared" si="12"/>
        <v>2650.4</v>
      </c>
      <c r="AP22" s="86">
        <f t="shared" si="13"/>
        <v>1508.6</v>
      </c>
      <c r="AQ22" s="87">
        <f t="shared" si="14"/>
        <v>2467.1999999999998</v>
      </c>
      <c r="AR22" s="88">
        <f t="shared" si="15"/>
        <v>2280.6</v>
      </c>
      <c r="AS22" s="89">
        <f t="shared" si="16"/>
        <v>2012.3</v>
      </c>
      <c r="AT22" s="90">
        <f t="shared" si="17"/>
        <v>2029.4</v>
      </c>
      <c r="AV22" s="79" t="s">
        <v>118</v>
      </c>
      <c r="AW22" s="79" t="s">
        <v>119</v>
      </c>
      <c r="AX22" s="97">
        <f>AO13</f>
        <v>2000</v>
      </c>
      <c r="AY22" s="97">
        <f>AP13</f>
        <v>2000</v>
      </c>
      <c r="AZ22" s="97">
        <f>AX20-AX21-AX22</f>
        <v>326.5</v>
      </c>
      <c r="BA22" s="97">
        <f>AY20-AY21-AY22</f>
        <v>1614.9000000000015</v>
      </c>
      <c r="BC22" s="61"/>
      <c r="BD22" s="62"/>
      <c r="BE22" s="61"/>
      <c r="BF22" s="62" t="s">
        <v>68</v>
      </c>
      <c r="BG22" s="62" t="s">
        <v>105</v>
      </c>
      <c r="BH22" s="62"/>
      <c r="BI22" s="62"/>
      <c r="BJ22" s="62" t="s">
        <v>70</v>
      </c>
      <c r="BK22" s="63">
        <f>BA26</f>
        <v>757.90000000000146</v>
      </c>
      <c r="BL22" s="53"/>
      <c r="BM22" s="52">
        <f>-0.03*BK22</f>
        <v>-22.737000000000045</v>
      </c>
      <c r="BN22" s="52">
        <f>1*BK22</f>
        <v>757.90000000000146</v>
      </c>
      <c r="BO22" s="52">
        <f>-0.03*BK22</f>
        <v>-22.737000000000045</v>
      </c>
      <c r="BP22" s="53"/>
      <c r="BQ22" s="53"/>
      <c r="BR22" s="53"/>
      <c r="BS22" s="53"/>
      <c r="BU22" s="15" t="s">
        <v>140</v>
      </c>
      <c r="BV22" s="16"/>
      <c r="BW22" s="16"/>
      <c r="BX22" s="17">
        <f>BX20/BQ75</f>
        <v>-3.4457781582910393E-2</v>
      </c>
      <c r="CE22" s="14"/>
      <c r="CF22" s="14"/>
      <c r="CG22" s="14"/>
      <c r="CH22" s="16"/>
      <c r="CI22" s="16"/>
      <c r="CJ22" s="14"/>
      <c r="CK22" s="14"/>
      <c r="CL22" s="14"/>
      <c r="CM22" s="14"/>
      <c r="CN22" s="14"/>
      <c r="CO22" s="14"/>
      <c r="CP22" s="14"/>
    </row>
    <row r="23" spans="1:94">
      <c r="A23" s="77">
        <v>45514</v>
      </c>
      <c r="B23">
        <v>-7.1999999999999993</v>
      </c>
      <c r="C23">
        <v>7.1999999999999993</v>
      </c>
      <c r="D23">
        <v>14.7</v>
      </c>
      <c r="E23">
        <v>15.9</v>
      </c>
      <c r="F23">
        <v>12.8</v>
      </c>
      <c r="G23">
        <v>8.9</v>
      </c>
      <c r="H23">
        <v>7.5</v>
      </c>
      <c r="I23">
        <v>11.3</v>
      </c>
      <c r="J23">
        <v>20.9</v>
      </c>
      <c r="K23">
        <v>35.4</v>
      </c>
      <c r="L23">
        <v>51.7</v>
      </c>
      <c r="M23">
        <v>65.600000000000009</v>
      </c>
      <c r="N23">
        <v>72.899999999999991</v>
      </c>
      <c r="O23">
        <v>70.3</v>
      </c>
      <c r="P23">
        <v>56.399999999999991</v>
      </c>
      <c r="Q23">
        <v>32.1</v>
      </c>
      <c r="R23">
        <v>0.8</v>
      </c>
      <c r="S23">
        <v>-32.5</v>
      </c>
      <c r="T23">
        <v>-62.4</v>
      </c>
      <c r="U23">
        <v>-83.8</v>
      </c>
      <c r="V23">
        <v>-93.300000000000011</v>
      </c>
      <c r="W23">
        <v>-90</v>
      </c>
      <c r="X23">
        <v>-75.400000000000006</v>
      </c>
      <c r="Y23">
        <v>-53.300000000000004</v>
      </c>
      <c r="AB23" s="78">
        <f t="shared" si="19"/>
        <v>392.40000000000003</v>
      </c>
      <c r="AC23" s="78">
        <f t="shared" si="1"/>
        <v>-405.90000000000003</v>
      </c>
      <c r="AD23" s="79">
        <f t="shared" si="20"/>
        <v>-258.20000000000005</v>
      </c>
      <c r="AE23" s="79">
        <f t="shared" si="2"/>
        <v>244.70000000000005</v>
      </c>
      <c r="AF23" s="80">
        <f t="shared" si="3"/>
        <v>148.29999999999998</v>
      </c>
      <c r="AG23" s="80">
        <f t="shared" si="4"/>
        <v>-161.80000000000001</v>
      </c>
      <c r="AH23" s="81">
        <f t="shared" si="5"/>
        <v>252.3</v>
      </c>
      <c r="AI23" s="81">
        <f t="shared" si="6"/>
        <v>-265.8</v>
      </c>
      <c r="AJ23" s="82">
        <f t="shared" si="7"/>
        <v>-0.50000000000001421</v>
      </c>
      <c r="AK23" s="82">
        <f t="shared" si="8"/>
        <v>-7.9000000000000057</v>
      </c>
      <c r="AL23" s="83">
        <f t="shared" si="9"/>
        <v>14.499999999999929</v>
      </c>
      <c r="AM23" s="83">
        <f t="shared" si="10"/>
        <v>-27.999999999999993</v>
      </c>
      <c r="AN23" s="84">
        <f t="shared" si="11"/>
        <v>-13.5</v>
      </c>
      <c r="AO23" s="85">
        <f t="shared" si="12"/>
        <v>2798.3</v>
      </c>
      <c r="AP23" s="86">
        <f t="shared" si="13"/>
        <v>1497.1</v>
      </c>
      <c r="AQ23" s="87">
        <f t="shared" si="14"/>
        <v>2310.1</v>
      </c>
      <c r="AR23" s="88">
        <f t="shared" si="15"/>
        <v>2518.1</v>
      </c>
      <c r="AS23" s="89">
        <f t="shared" si="16"/>
        <v>2007.4</v>
      </c>
      <c r="AT23" s="90">
        <f t="shared" si="17"/>
        <v>2042.5</v>
      </c>
      <c r="AV23" s="48" t="s">
        <v>100</v>
      </c>
      <c r="AW23" s="48" t="s">
        <v>88</v>
      </c>
      <c r="AX23" s="58">
        <f>SUM(AO$14:AO$18)+SUM(AO$24:AO$27)+SUM(AO$33:AO$37)</f>
        <v>37022.9</v>
      </c>
      <c r="AY23" s="58">
        <f>SUM(AP$14:AP$18)+SUM(AP$24:AP$27)+SUM(AP$33:AP$37)</f>
        <v>27978.9</v>
      </c>
      <c r="AZ23" s="58"/>
      <c r="BA23" s="58"/>
      <c r="BC23" s="61"/>
      <c r="BD23" s="62"/>
      <c r="BE23" s="61"/>
      <c r="BF23" s="62" t="s">
        <v>68</v>
      </c>
      <c r="BG23" s="62" t="s">
        <v>108</v>
      </c>
      <c r="BH23" s="62" t="s">
        <v>136</v>
      </c>
      <c r="BI23" s="62" t="s">
        <v>109</v>
      </c>
      <c r="BJ23" s="62" t="s">
        <v>70</v>
      </c>
      <c r="BK23" s="63">
        <f>BA29+AZ31</f>
        <v>3859.0000000000036</v>
      </c>
      <c r="BL23" s="53"/>
      <c r="BM23" s="52">
        <f>1*BK23</f>
        <v>3859.0000000000036</v>
      </c>
      <c r="BN23" s="52">
        <f>0.015*BK23</f>
        <v>57.885000000000055</v>
      </c>
      <c r="BO23" s="52">
        <f>0.032*BK23</f>
        <v>123.48800000000011</v>
      </c>
      <c r="BP23" s="53"/>
      <c r="BQ23" s="52">
        <f>-0.058*BK23</f>
        <v>-223.82200000000023</v>
      </c>
      <c r="BR23" s="53"/>
      <c r="BS23" s="52">
        <f>-0.035*BK23</f>
        <v>-135.06500000000014</v>
      </c>
      <c r="BU23" s="15" t="s">
        <v>141</v>
      </c>
      <c r="BV23" s="16"/>
      <c r="BW23" s="16"/>
      <c r="BX23" s="17">
        <f>BX22+1</f>
        <v>0.96554221841708965</v>
      </c>
    </row>
    <row r="24" spans="1:94">
      <c r="A24" s="77">
        <v>45515</v>
      </c>
      <c r="B24">
        <v>-28.4</v>
      </c>
      <c r="C24">
        <v>-5.6000000000000005</v>
      </c>
      <c r="D24">
        <v>11.4</v>
      </c>
      <c r="E24">
        <v>20.7</v>
      </c>
      <c r="F24">
        <v>22.8</v>
      </c>
      <c r="G24">
        <v>20</v>
      </c>
      <c r="H24">
        <v>16</v>
      </c>
      <c r="I24">
        <v>14.499999999999998</v>
      </c>
      <c r="J24">
        <v>18</v>
      </c>
      <c r="K24">
        <v>27.6</v>
      </c>
      <c r="L24">
        <v>42</v>
      </c>
      <c r="M24">
        <v>57.9</v>
      </c>
      <c r="N24">
        <v>70.899999999999991</v>
      </c>
      <c r="O24">
        <v>76.5</v>
      </c>
      <c r="P24">
        <v>71.599999999999994</v>
      </c>
      <c r="Q24">
        <v>54.7</v>
      </c>
      <c r="R24">
        <v>27.400000000000002</v>
      </c>
      <c r="S24">
        <v>-6.8000000000000007</v>
      </c>
      <c r="T24">
        <v>-42.199999999999996</v>
      </c>
      <c r="U24">
        <v>-73.099999999999994</v>
      </c>
      <c r="V24">
        <v>-94.1</v>
      </c>
      <c r="W24">
        <v>-102</v>
      </c>
      <c r="X24">
        <v>-96</v>
      </c>
      <c r="Y24">
        <v>-78.400000000000006</v>
      </c>
      <c r="AB24" s="78">
        <f t="shared" si="19"/>
        <v>470.29999999999995</v>
      </c>
      <c r="AC24" s="78">
        <f t="shared" si="1"/>
        <v>-444.9</v>
      </c>
      <c r="AD24" s="79">
        <f t="shared" si="20"/>
        <v>-191.50000000000003</v>
      </c>
      <c r="AE24" s="79">
        <f t="shared" si="2"/>
        <v>216.9</v>
      </c>
      <c r="AF24" s="80">
        <f t="shared" si="3"/>
        <v>47.499999999999972</v>
      </c>
      <c r="AG24" s="80">
        <f t="shared" si="4"/>
        <v>-22.099999999999994</v>
      </c>
      <c r="AH24" s="81">
        <f t="shared" si="5"/>
        <v>335.19999999999993</v>
      </c>
      <c r="AI24" s="81">
        <f t="shared" si="6"/>
        <v>-309.79999999999995</v>
      </c>
      <c r="AJ24" s="82">
        <f t="shared" si="7"/>
        <v>8.9999999999999716</v>
      </c>
      <c r="AK24" s="82">
        <f t="shared" si="8"/>
        <v>7.9000000000000057</v>
      </c>
      <c r="AL24" s="83">
        <f t="shared" si="9"/>
        <v>35.5</v>
      </c>
      <c r="AM24" s="83">
        <f t="shared" si="10"/>
        <v>-10.100000000000051</v>
      </c>
      <c r="AN24" s="84">
        <f t="shared" si="11"/>
        <v>25.399999999999977</v>
      </c>
      <c r="AO24" s="85">
        <f t="shared" si="12"/>
        <v>2915.2</v>
      </c>
      <c r="AP24" s="86">
        <f t="shared" si="13"/>
        <v>1591.6</v>
      </c>
      <c r="AQ24" s="87">
        <f t="shared" si="14"/>
        <v>2069.6</v>
      </c>
      <c r="AR24" s="88">
        <f t="shared" si="15"/>
        <v>2645</v>
      </c>
      <c r="AS24" s="89">
        <f t="shared" si="16"/>
        <v>2001.1</v>
      </c>
      <c r="AT24" s="90">
        <f t="shared" si="17"/>
        <v>2045.6000000000001</v>
      </c>
      <c r="AV24" s="58"/>
      <c r="AW24" s="48" t="s">
        <v>97</v>
      </c>
      <c r="AX24" s="58">
        <f>SUM(AO$19:AO$23)+SUM(AO$29:AO$32)+SUM(AO$38:AO$42)</f>
        <v>36847.800000000003</v>
      </c>
      <c r="AY24" s="58">
        <f>SUM(AP$19:AP$23)+SUM(AP$29:AP$32)+SUM(AP$38:AP$42)</f>
        <v>26254.400000000001</v>
      </c>
      <c r="AZ24" s="58">
        <f>AX23-AX24</f>
        <v>175.09999999999854</v>
      </c>
      <c r="BA24" s="58">
        <f>AY23-AY24</f>
        <v>1724.5</v>
      </c>
      <c r="BC24" s="61"/>
      <c r="BD24" s="62"/>
      <c r="BE24" s="61"/>
      <c r="BF24" s="62" t="s">
        <v>68</v>
      </c>
      <c r="BG24" s="62" t="s">
        <v>114</v>
      </c>
      <c r="BH24" s="62" t="s">
        <v>136</v>
      </c>
      <c r="BI24" s="62" t="s">
        <v>115</v>
      </c>
      <c r="BJ24" s="62" t="s">
        <v>70</v>
      </c>
      <c r="BK24" s="63">
        <f>BA34+AZ36</f>
        <v>-3501</v>
      </c>
      <c r="BL24" s="53"/>
      <c r="BM24" s="52">
        <f>-0.06*BK24</f>
        <v>210.06</v>
      </c>
      <c r="BN24" s="53"/>
      <c r="BO24" s="52">
        <f>1*BK24</f>
        <v>-3501</v>
      </c>
      <c r="BP24" s="53"/>
      <c r="BQ24" s="53"/>
      <c r="BR24" s="53"/>
      <c r="BS24" s="53"/>
      <c r="BU24" s="15"/>
      <c r="BV24" s="16"/>
      <c r="BW24" s="16"/>
      <c r="BX24" s="67"/>
    </row>
    <row r="25" spans="1:94">
      <c r="A25" s="77">
        <v>45516</v>
      </c>
      <c r="B25">
        <v>-53.1</v>
      </c>
      <c r="C25">
        <v>-25.7</v>
      </c>
      <c r="D25">
        <v>-1.2</v>
      </c>
      <c r="E25">
        <v>16.5</v>
      </c>
      <c r="F25">
        <v>25.7</v>
      </c>
      <c r="G25">
        <v>27.1</v>
      </c>
      <c r="H25">
        <v>23.599999999999998</v>
      </c>
      <c r="I25">
        <v>18.899999999999999</v>
      </c>
      <c r="J25">
        <v>17.2</v>
      </c>
      <c r="K25">
        <v>21</v>
      </c>
      <c r="L25">
        <v>31.1</v>
      </c>
      <c r="M25">
        <v>45.9</v>
      </c>
      <c r="N25">
        <v>61.7</v>
      </c>
      <c r="O25">
        <v>74</v>
      </c>
      <c r="P25">
        <v>78</v>
      </c>
      <c r="Q25">
        <v>70.8</v>
      </c>
      <c r="R25">
        <v>51.300000000000004</v>
      </c>
      <c r="S25">
        <v>21.4</v>
      </c>
      <c r="T25">
        <v>-14.6</v>
      </c>
      <c r="U25">
        <v>-50.8</v>
      </c>
      <c r="V25">
        <v>-81.100000000000009</v>
      </c>
      <c r="W25">
        <v>-100.2</v>
      </c>
      <c r="X25">
        <v>-105.3</v>
      </c>
      <c r="Y25">
        <v>-96.2</v>
      </c>
      <c r="AB25" s="78">
        <f t="shared" si="19"/>
        <v>514.90000000000009</v>
      </c>
      <c r="AC25" s="78">
        <f t="shared" si="1"/>
        <v>-458.9</v>
      </c>
      <c r="AD25" s="79">
        <f t="shared" si="20"/>
        <v>-91.000000000000071</v>
      </c>
      <c r="AE25" s="79">
        <f t="shared" si="2"/>
        <v>147</v>
      </c>
      <c r="AF25" s="80">
        <f t="shared" si="3"/>
        <v>-70</v>
      </c>
      <c r="AG25" s="80">
        <f t="shared" si="4"/>
        <v>125.99999999999996</v>
      </c>
      <c r="AH25" s="81">
        <f t="shared" si="5"/>
        <v>346.5</v>
      </c>
      <c r="AI25" s="81">
        <f t="shared" si="6"/>
        <v>-290.5</v>
      </c>
      <c r="AJ25" s="82">
        <f t="shared" si="7"/>
        <v>15.799999999999997</v>
      </c>
      <c r="AK25" s="82">
        <f t="shared" si="8"/>
        <v>21</v>
      </c>
      <c r="AL25" s="83">
        <f t="shared" si="9"/>
        <v>46.899999999999977</v>
      </c>
      <c r="AM25" s="83">
        <f t="shared" si="10"/>
        <v>9.1000000000000227</v>
      </c>
      <c r="AN25" s="84">
        <f t="shared" si="11"/>
        <v>56.000000000000114</v>
      </c>
      <c r="AO25" s="85">
        <f t="shared" si="12"/>
        <v>2973.8</v>
      </c>
      <c r="AP25" s="86">
        <f t="shared" si="13"/>
        <v>1762</v>
      </c>
      <c r="AQ25" s="87">
        <f t="shared" si="14"/>
        <v>1804</v>
      </c>
      <c r="AR25" s="88">
        <f t="shared" si="15"/>
        <v>2637</v>
      </c>
      <c r="AS25" s="89">
        <f t="shared" si="16"/>
        <v>1994.8</v>
      </c>
      <c r="AT25" s="90">
        <f t="shared" si="17"/>
        <v>2037.8</v>
      </c>
      <c r="AV25" s="48" t="s">
        <v>105</v>
      </c>
      <c r="AW25" s="48" t="s">
        <v>88</v>
      </c>
      <c r="AX25" s="58">
        <f>AQ43</f>
        <v>55599.299999999988</v>
      </c>
      <c r="AY25" s="58">
        <f>AR43</f>
        <v>58757.9</v>
      </c>
      <c r="AZ25" s="58"/>
      <c r="BA25" s="58"/>
      <c r="BC25" s="61"/>
      <c r="BD25" s="62"/>
      <c r="BE25" s="61"/>
      <c r="BF25" s="62" t="s">
        <v>68</v>
      </c>
      <c r="BG25" s="62" t="s">
        <v>120</v>
      </c>
      <c r="BH25" s="62" t="s">
        <v>136</v>
      </c>
      <c r="BI25" s="62" t="s">
        <v>121</v>
      </c>
      <c r="BJ25" s="62" t="s">
        <v>70</v>
      </c>
      <c r="BK25" s="63">
        <f>BA39+AZ41</f>
        <v>-52.900000000005093</v>
      </c>
      <c r="BL25" s="53"/>
      <c r="BM25" s="52">
        <f>0.03*BK25</f>
        <v>-1.5870000000001527</v>
      </c>
      <c r="BN25" s="53"/>
      <c r="BO25" s="53"/>
      <c r="BP25" s="53"/>
      <c r="BQ25" s="53"/>
      <c r="BR25" s="52">
        <f>0.01*BK25</f>
        <v>-0.52900000000005098</v>
      </c>
      <c r="BS25" s="52">
        <f>1*BK25</f>
        <v>-52.900000000005093</v>
      </c>
      <c r="BU25" s="71"/>
      <c r="BV25" s="72"/>
      <c r="BW25" s="72"/>
      <c r="BX25" s="73"/>
    </row>
    <row r="26" spans="1:94">
      <c r="A26" s="77">
        <v>45517</v>
      </c>
      <c r="B26">
        <v>-75.599999999999994</v>
      </c>
      <c r="C26">
        <v>-48.1</v>
      </c>
      <c r="D26">
        <v>-19.600000000000001</v>
      </c>
      <c r="E26">
        <v>4.9000000000000004</v>
      </c>
      <c r="F26">
        <v>21.5</v>
      </c>
      <c r="G26">
        <v>28.999999999999996</v>
      </c>
      <c r="H26">
        <v>28.7</v>
      </c>
      <c r="I26">
        <v>23.799999999999997</v>
      </c>
      <c r="J26">
        <v>18.600000000000001</v>
      </c>
      <c r="K26">
        <v>17</v>
      </c>
      <c r="L26">
        <v>21.5</v>
      </c>
      <c r="M26">
        <v>32.4</v>
      </c>
      <c r="N26">
        <v>47.699999999999996</v>
      </c>
      <c r="O26">
        <v>63.5</v>
      </c>
      <c r="P26">
        <v>74.7</v>
      </c>
      <c r="Q26">
        <v>76.900000000000006</v>
      </c>
      <c r="R26">
        <v>67.300000000000011</v>
      </c>
      <c r="S26">
        <v>45.5</v>
      </c>
      <c r="T26">
        <v>13.900000000000002</v>
      </c>
      <c r="U26">
        <v>-22.7</v>
      </c>
      <c r="V26">
        <v>-57.999999999999993</v>
      </c>
      <c r="W26">
        <v>-86.1</v>
      </c>
      <c r="X26">
        <v>-102</v>
      </c>
      <c r="Y26">
        <v>-103.4</v>
      </c>
      <c r="AB26" s="78">
        <f t="shared" si="19"/>
        <v>517.59999999999991</v>
      </c>
      <c r="AC26" s="78">
        <f t="shared" si="1"/>
        <v>-446.19999999999993</v>
      </c>
      <c r="AD26" s="79">
        <f t="shared" si="20"/>
        <v>17.299999999999955</v>
      </c>
      <c r="AE26" s="79">
        <f t="shared" si="2"/>
        <v>54.100000000000023</v>
      </c>
      <c r="AF26" s="80">
        <f t="shared" si="3"/>
        <v>-177.99999999999997</v>
      </c>
      <c r="AG26" s="80">
        <f t="shared" si="4"/>
        <v>249.40000000000003</v>
      </c>
      <c r="AH26" s="81">
        <f t="shared" si="5"/>
        <v>287.70000000000005</v>
      </c>
      <c r="AI26" s="81">
        <f t="shared" si="6"/>
        <v>-216.29999999999998</v>
      </c>
      <c r="AJ26" s="82">
        <f t="shared" si="7"/>
        <v>18.200000000000003</v>
      </c>
      <c r="AK26" s="82">
        <f t="shared" si="8"/>
        <v>28.400000000000006</v>
      </c>
      <c r="AL26" s="83">
        <f t="shared" si="9"/>
        <v>46.900000000000027</v>
      </c>
      <c r="AM26" s="83">
        <f t="shared" si="10"/>
        <v>24.5</v>
      </c>
      <c r="AN26" s="84">
        <f t="shared" si="11"/>
        <v>71.399999999999977</v>
      </c>
      <c r="AO26" s="85">
        <f t="shared" si="12"/>
        <v>2963.7999999999997</v>
      </c>
      <c r="AP26" s="86">
        <f t="shared" si="13"/>
        <v>1963.1999999999998</v>
      </c>
      <c r="AQ26" s="87">
        <f t="shared" si="14"/>
        <v>1572.6</v>
      </c>
      <c r="AR26" s="88">
        <f t="shared" si="15"/>
        <v>2504</v>
      </c>
      <c r="AS26" s="89">
        <f t="shared" si="16"/>
        <v>1989.8</v>
      </c>
      <c r="AT26" s="90">
        <f t="shared" si="17"/>
        <v>2022.4</v>
      </c>
      <c r="AV26" s="58"/>
      <c r="AW26" s="48" t="s">
        <v>97</v>
      </c>
      <c r="AX26" s="58">
        <f>29*AQ13</f>
        <v>58000</v>
      </c>
      <c r="AY26" s="58">
        <f>29*AR13</f>
        <v>58000</v>
      </c>
      <c r="AZ26" s="58">
        <f>AX25-AX26</f>
        <v>-2400.7000000000116</v>
      </c>
      <c r="BA26" s="58">
        <f>AY25-AY26</f>
        <v>757.90000000000146</v>
      </c>
      <c r="BC26" s="108" t="s">
        <v>142</v>
      </c>
      <c r="BD26" s="62"/>
      <c r="BE26" s="61"/>
      <c r="BF26" s="62" t="s">
        <v>68</v>
      </c>
      <c r="BG26" s="62" t="s">
        <v>128</v>
      </c>
      <c r="BH26" s="62" t="s">
        <v>136</v>
      </c>
      <c r="BI26" s="62" t="s">
        <v>129</v>
      </c>
      <c r="BJ26" s="62" t="s">
        <v>70</v>
      </c>
      <c r="BK26" s="63">
        <f>BA44+AZ46</f>
        <v>-3.9000000000014552</v>
      </c>
      <c r="BL26" s="53"/>
      <c r="BM26" s="53"/>
      <c r="BN26" s="53"/>
      <c r="BO26" s="53"/>
      <c r="BP26" s="53"/>
      <c r="BQ26" s="53"/>
      <c r="BR26" s="52">
        <f>1*BK26</f>
        <v>-3.9000000000014552</v>
      </c>
      <c r="BS26" s="52">
        <f>0.08*BK26</f>
        <v>-0.31200000000011641</v>
      </c>
      <c r="BU26" s="91" t="s">
        <v>143</v>
      </c>
      <c r="BV26" s="92"/>
      <c r="BW26" s="92"/>
      <c r="BX26" s="93"/>
    </row>
    <row r="27" spans="1:94">
      <c r="A27" s="77">
        <v>45518</v>
      </c>
      <c r="B27">
        <v>-90.9</v>
      </c>
      <c r="C27">
        <v>-67.800000000000011</v>
      </c>
      <c r="D27">
        <v>-39.200000000000003</v>
      </c>
      <c r="E27">
        <v>-11</v>
      </c>
      <c r="F27">
        <v>11.700000000000001</v>
      </c>
      <c r="G27">
        <v>25.900000000000002</v>
      </c>
      <c r="H27">
        <v>30.8</v>
      </c>
      <c r="I27">
        <v>28.199999999999996</v>
      </c>
      <c r="J27">
        <v>21.9</v>
      </c>
      <c r="K27">
        <v>16.3</v>
      </c>
      <c r="L27">
        <v>15.1</v>
      </c>
      <c r="M27">
        <v>20.5</v>
      </c>
      <c r="N27">
        <v>32.300000000000004</v>
      </c>
      <c r="O27">
        <v>47.8</v>
      </c>
      <c r="P27">
        <v>62.8</v>
      </c>
      <c r="Q27">
        <v>72.399999999999991</v>
      </c>
      <c r="R27">
        <v>72.399999999999991</v>
      </c>
      <c r="S27">
        <v>60.4</v>
      </c>
      <c r="T27">
        <v>36.9</v>
      </c>
      <c r="U27">
        <v>4.7</v>
      </c>
      <c r="V27">
        <v>-30.8</v>
      </c>
      <c r="W27">
        <v>-63.6</v>
      </c>
      <c r="X27">
        <v>-87.8</v>
      </c>
      <c r="Y27">
        <v>-99.3</v>
      </c>
      <c r="AB27" s="78">
        <f t="shared" si="19"/>
        <v>480.9</v>
      </c>
      <c r="AC27" s="78">
        <f t="shared" si="1"/>
        <v>-411.20000000000005</v>
      </c>
      <c r="AD27" s="79">
        <f t="shared" si="20"/>
        <v>108.19999999999983</v>
      </c>
      <c r="AE27" s="79">
        <f t="shared" si="2"/>
        <v>-38.500000000000036</v>
      </c>
      <c r="AF27" s="80">
        <f t="shared" si="3"/>
        <v>-253.8</v>
      </c>
      <c r="AG27" s="80">
        <f t="shared" si="4"/>
        <v>323.49999999999989</v>
      </c>
      <c r="AH27" s="81">
        <f t="shared" si="5"/>
        <v>176.79999999999995</v>
      </c>
      <c r="AI27" s="81">
        <f t="shared" si="6"/>
        <v>-107.1</v>
      </c>
      <c r="AJ27" s="82">
        <f t="shared" si="7"/>
        <v>16.600000000000009</v>
      </c>
      <c r="AK27" s="82">
        <f t="shared" si="8"/>
        <v>28.79999999999999</v>
      </c>
      <c r="AL27" s="83">
        <f t="shared" si="9"/>
        <v>36.699999999999974</v>
      </c>
      <c r="AM27" s="83">
        <f t="shared" si="10"/>
        <v>32.999999999999957</v>
      </c>
      <c r="AN27" s="84">
        <f t="shared" si="11"/>
        <v>69.699999999999932</v>
      </c>
      <c r="AO27" s="85">
        <f t="shared" si="12"/>
        <v>2892.1</v>
      </c>
      <c r="AP27" s="86">
        <f t="shared" si="13"/>
        <v>2146.6999999999998</v>
      </c>
      <c r="AQ27" s="87">
        <f t="shared" si="14"/>
        <v>1422.7</v>
      </c>
      <c r="AR27" s="88">
        <f t="shared" si="15"/>
        <v>2283.9</v>
      </c>
      <c r="AS27" s="89">
        <f t="shared" si="16"/>
        <v>1987.8</v>
      </c>
      <c r="AT27" s="90">
        <f t="shared" si="17"/>
        <v>2003.7</v>
      </c>
      <c r="AV27" s="48" t="s">
        <v>108</v>
      </c>
      <c r="AW27" s="48" t="s">
        <v>88</v>
      </c>
      <c r="AX27" s="58">
        <f>(SUM(AQ$14:AQ$17))+(SUM(AQ$25:AQ$31))+(SUM(AQ$39:AQ$42))</f>
        <v>24247.899999999998</v>
      </c>
      <c r="AY27" s="58">
        <f>(SUM(AR$14:AR$17))+(SUM(AR$25:AR$31))+(SUM(AR$39:AR$42))</f>
        <v>31352.700000000004</v>
      </c>
      <c r="AZ27" s="58"/>
      <c r="BA27" s="58"/>
      <c r="BC27" s="101"/>
      <c r="BD27" s="102"/>
      <c r="BE27" s="101"/>
      <c r="BF27" s="102"/>
      <c r="BG27" s="102"/>
      <c r="BH27" s="102"/>
      <c r="BI27" s="102"/>
      <c r="BJ27" s="102"/>
      <c r="BK27" s="102"/>
      <c r="BL27" s="53"/>
      <c r="BM27" s="53"/>
      <c r="BN27" s="53"/>
      <c r="BO27" s="53"/>
      <c r="BP27" s="53"/>
      <c r="BQ27" s="53"/>
      <c r="BR27" s="53"/>
      <c r="BS27" s="53"/>
      <c r="BU27" s="15" t="s">
        <v>144</v>
      </c>
      <c r="BV27" s="16"/>
      <c r="BW27" s="16"/>
      <c r="BX27" s="17">
        <f>3*BM39</f>
        <v>-1524.6504055321077</v>
      </c>
    </row>
    <row r="28" spans="1:94">
      <c r="A28" s="77">
        <v>45519</v>
      </c>
      <c r="B28">
        <v>-96.399999999999991</v>
      </c>
      <c r="C28">
        <v>-80.7</v>
      </c>
      <c r="D28">
        <v>-55.800000000000004</v>
      </c>
      <c r="E28">
        <v>-27.400000000000002</v>
      </c>
      <c r="F28">
        <v>-0.89999999999999991</v>
      </c>
      <c r="G28">
        <v>18.899999999999999</v>
      </c>
      <c r="H28">
        <v>29.599999999999998</v>
      </c>
      <c r="I28">
        <v>31.3</v>
      </c>
      <c r="J28">
        <v>26.400000000000002</v>
      </c>
      <c r="K28">
        <v>18.899999999999999</v>
      </c>
      <c r="L28">
        <v>13.100000000000001</v>
      </c>
      <c r="M28">
        <v>12.6</v>
      </c>
      <c r="N28">
        <v>18.7</v>
      </c>
      <c r="O28">
        <v>30.7</v>
      </c>
      <c r="P28">
        <v>45.7</v>
      </c>
      <c r="Q28">
        <v>59.199999999999996</v>
      </c>
      <c r="R28">
        <v>66.600000000000009</v>
      </c>
      <c r="S28">
        <v>64.099999999999994</v>
      </c>
      <c r="T28">
        <v>50.1</v>
      </c>
      <c r="U28">
        <v>25.8</v>
      </c>
      <c r="V28">
        <v>-5.4</v>
      </c>
      <c r="W28">
        <v>-38.299999999999997</v>
      </c>
      <c r="X28">
        <v>-66.8</v>
      </c>
      <c r="Y28">
        <v>-85.8</v>
      </c>
      <c r="AB28" s="78">
        <f t="shared" si="19"/>
        <v>416.9</v>
      </c>
      <c r="AC28" s="78">
        <f t="shared" si="1"/>
        <v>-362.7</v>
      </c>
      <c r="AD28" s="79">
        <f t="shared" si="20"/>
        <v>164.60000000000002</v>
      </c>
      <c r="AE28" s="79">
        <f t="shared" si="2"/>
        <v>-110.39999999999998</v>
      </c>
      <c r="AF28" s="80">
        <f t="shared" si="3"/>
        <v>-284.10000000000002</v>
      </c>
      <c r="AG28" s="80">
        <f t="shared" si="4"/>
        <v>338.3</v>
      </c>
      <c r="AH28" s="81">
        <f t="shared" si="5"/>
        <v>42.7</v>
      </c>
      <c r="AI28" s="81">
        <f t="shared" si="6"/>
        <v>11.499999999999972</v>
      </c>
      <c r="AJ28" s="82">
        <f t="shared" si="7"/>
        <v>11.799999999999997</v>
      </c>
      <c r="AK28" s="82">
        <f t="shared" si="8"/>
        <v>23.300000000000004</v>
      </c>
      <c r="AL28" s="83">
        <f t="shared" si="9"/>
        <v>20.000000000000014</v>
      </c>
      <c r="AM28" s="83">
        <f t="shared" si="10"/>
        <v>34.200000000000017</v>
      </c>
      <c r="AN28" s="84">
        <f t="shared" si="11"/>
        <v>54.199999999999989</v>
      </c>
      <c r="AO28" s="85">
        <f t="shared" si="12"/>
        <v>2779.6</v>
      </c>
      <c r="AP28" s="86">
        <f t="shared" si="13"/>
        <v>2275</v>
      </c>
      <c r="AQ28" s="87">
        <f t="shared" si="14"/>
        <v>1377.6</v>
      </c>
      <c r="AR28" s="88">
        <f t="shared" si="15"/>
        <v>2031.2</v>
      </c>
      <c r="AS28" s="89">
        <f t="shared" si="16"/>
        <v>1988.5</v>
      </c>
      <c r="AT28" s="90">
        <f t="shared" si="17"/>
        <v>1985.8</v>
      </c>
      <c r="AV28" s="58"/>
      <c r="AW28" s="48" t="s">
        <v>97</v>
      </c>
      <c r="AX28" s="58">
        <f>SUM(AQ$18:AQ$24)+SUM(AQ$32:AQ$38)</f>
        <v>31351.4</v>
      </c>
      <c r="AY28" s="58">
        <f>SUM(AR$18:AR$24)+SUM(AR$32:AR$38)</f>
        <v>27405.200000000001</v>
      </c>
      <c r="AZ28" s="58"/>
      <c r="BA28" s="58"/>
      <c r="BC28" s="4"/>
      <c r="BD28" s="4"/>
      <c r="BE28" s="109"/>
      <c r="BF28" s="110"/>
      <c r="BG28" s="110"/>
      <c r="BH28" s="110"/>
      <c r="BI28" s="110"/>
      <c r="BJ28" s="110"/>
      <c r="BK28" s="110"/>
      <c r="BL28" s="111" t="s">
        <v>33</v>
      </c>
      <c r="BM28" s="111" t="s">
        <v>34</v>
      </c>
      <c r="BN28" s="111" t="s">
        <v>35</v>
      </c>
      <c r="BO28" s="111" t="s">
        <v>36</v>
      </c>
      <c r="BP28" s="111" t="s">
        <v>3</v>
      </c>
      <c r="BQ28" s="111" t="s">
        <v>37</v>
      </c>
      <c r="BR28" s="111" t="s">
        <v>39</v>
      </c>
      <c r="BS28" s="111" t="s">
        <v>40</v>
      </c>
      <c r="BU28" s="15" t="s">
        <v>145</v>
      </c>
      <c r="BV28" s="16"/>
      <c r="BW28" s="16"/>
      <c r="BX28" s="17">
        <f>2*BO39</f>
        <v>467.80314068805865</v>
      </c>
    </row>
    <row r="29" spans="1:94">
      <c r="A29" s="77">
        <v>45520</v>
      </c>
      <c r="B29">
        <v>-92</v>
      </c>
      <c r="C29">
        <v>-84.8</v>
      </c>
      <c r="D29">
        <v>-66.3</v>
      </c>
      <c r="E29">
        <v>-40.699999999999996</v>
      </c>
      <c r="F29">
        <v>-13.600000000000001</v>
      </c>
      <c r="G29">
        <v>9.8000000000000007</v>
      </c>
      <c r="H29">
        <v>25.7</v>
      </c>
      <c r="I29">
        <v>32.5</v>
      </c>
      <c r="J29">
        <v>30.9</v>
      </c>
      <c r="K29">
        <v>23.799999999999997</v>
      </c>
      <c r="L29">
        <v>15.299999999999999</v>
      </c>
      <c r="M29">
        <v>9.5</v>
      </c>
      <c r="N29">
        <v>9.3000000000000007</v>
      </c>
      <c r="O29">
        <v>15.7</v>
      </c>
      <c r="P29">
        <v>27.3</v>
      </c>
      <c r="Q29">
        <v>40.9</v>
      </c>
      <c r="R29">
        <v>52.2</v>
      </c>
      <c r="S29">
        <v>56.999999999999993</v>
      </c>
      <c r="T29">
        <v>52.2</v>
      </c>
      <c r="U29">
        <v>37.200000000000003</v>
      </c>
      <c r="V29">
        <v>13.5</v>
      </c>
      <c r="W29">
        <v>-15.2</v>
      </c>
      <c r="X29">
        <v>-43.7</v>
      </c>
      <c r="Y29">
        <v>-66.5</v>
      </c>
      <c r="AB29" s="78">
        <f t="shared" si="19"/>
        <v>340.1</v>
      </c>
      <c r="AC29" s="78">
        <f t="shared" si="1"/>
        <v>-310.10000000000002</v>
      </c>
      <c r="AD29" s="79">
        <f t="shared" si="20"/>
        <v>179.89999999999998</v>
      </c>
      <c r="AE29" s="79">
        <f t="shared" si="2"/>
        <v>-149.90000000000003</v>
      </c>
      <c r="AF29" s="80">
        <f t="shared" si="3"/>
        <v>-267.59999999999997</v>
      </c>
      <c r="AG29" s="80">
        <f t="shared" si="4"/>
        <v>297.59999999999997</v>
      </c>
      <c r="AH29" s="81">
        <f t="shared" si="5"/>
        <v>-85.199999999999989</v>
      </c>
      <c r="AI29" s="81">
        <f t="shared" si="6"/>
        <v>115.19999999999999</v>
      </c>
      <c r="AJ29" s="82">
        <f t="shared" si="7"/>
        <v>5</v>
      </c>
      <c r="AK29" s="82">
        <f t="shared" si="8"/>
        <v>14.200000000000003</v>
      </c>
      <c r="AL29" s="83">
        <f t="shared" si="9"/>
        <v>1.1999999999999744</v>
      </c>
      <c r="AM29" s="83">
        <f t="shared" si="10"/>
        <v>28.799999999999997</v>
      </c>
      <c r="AN29" s="84">
        <f t="shared" si="11"/>
        <v>30</v>
      </c>
      <c r="AO29" s="85">
        <f t="shared" si="12"/>
        <v>2650.2</v>
      </c>
      <c r="AP29" s="86">
        <f t="shared" si="13"/>
        <v>2329.8000000000002</v>
      </c>
      <c r="AQ29" s="87">
        <f t="shared" si="14"/>
        <v>1434.8000000000002</v>
      </c>
      <c r="AR29" s="88">
        <f t="shared" si="15"/>
        <v>1799.6</v>
      </c>
      <c r="AS29" s="89">
        <f t="shared" si="16"/>
        <v>1990.8</v>
      </c>
      <c r="AT29" s="90">
        <f t="shared" si="17"/>
        <v>1972.4</v>
      </c>
      <c r="AV29" s="79" t="s">
        <v>118</v>
      </c>
      <c r="AW29" s="79" t="s">
        <v>119</v>
      </c>
      <c r="AX29" s="97">
        <f>AO13</f>
        <v>2000</v>
      </c>
      <c r="AY29" s="97">
        <f>AP13</f>
        <v>2000</v>
      </c>
      <c r="AZ29" s="97">
        <f>AX27-AX28-AX29</f>
        <v>-9103.5000000000036</v>
      </c>
      <c r="BA29" s="97">
        <f>AY27-AY28-AY29</f>
        <v>1947.5000000000036</v>
      </c>
      <c r="BC29" s="4"/>
      <c r="BD29" s="4"/>
      <c r="BE29" s="49"/>
      <c r="BF29" s="50"/>
      <c r="BG29" s="50"/>
      <c r="BH29" s="50"/>
      <c r="BI29" s="50"/>
      <c r="BJ29" s="50"/>
      <c r="BK29" s="50"/>
      <c r="BL29" s="112"/>
      <c r="BM29" s="112"/>
      <c r="BN29" s="112"/>
      <c r="BO29" s="112"/>
      <c r="BP29" s="112"/>
      <c r="BQ29" s="112"/>
      <c r="BR29" s="112"/>
      <c r="BS29" s="112"/>
      <c r="BU29" s="15" t="s">
        <v>146</v>
      </c>
      <c r="BV29" s="16"/>
      <c r="BW29" s="16"/>
      <c r="BX29" s="17">
        <f>BX27-BX28</f>
        <v>-1992.4535462201663</v>
      </c>
    </row>
    <row r="30" spans="1:94">
      <c r="A30" s="77">
        <v>45521</v>
      </c>
      <c r="B30">
        <v>-79.5</v>
      </c>
      <c r="C30">
        <v>-80.2</v>
      </c>
      <c r="D30">
        <v>-69.099999999999994</v>
      </c>
      <c r="E30">
        <v>-48.8</v>
      </c>
      <c r="F30">
        <v>-23.799999999999997</v>
      </c>
      <c r="G30">
        <v>0.8</v>
      </c>
      <c r="H30">
        <v>20.3</v>
      </c>
      <c r="I30">
        <v>31.8</v>
      </c>
      <c r="J30">
        <v>34.4</v>
      </c>
      <c r="K30">
        <v>29.599999999999998</v>
      </c>
      <c r="L30">
        <v>20.5</v>
      </c>
      <c r="M30">
        <v>11.200000000000001</v>
      </c>
      <c r="N30">
        <v>5.2</v>
      </c>
      <c r="O30">
        <v>5</v>
      </c>
      <c r="P30">
        <v>10.9</v>
      </c>
      <c r="Q30">
        <v>21.3</v>
      </c>
      <c r="R30">
        <v>32.9</v>
      </c>
      <c r="S30">
        <v>41.8</v>
      </c>
      <c r="T30">
        <v>44.3</v>
      </c>
      <c r="U30">
        <v>38.200000000000003</v>
      </c>
      <c r="V30">
        <v>23.3</v>
      </c>
      <c r="W30">
        <v>1.7000000000000002</v>
      </c>
      <c r="X30">
        <v>-22.8</v>
      </c>
      <c r="Y30">
        <v>-45.6</v>
      </c>
      <c r="AB30" s="78">
        <f t="shared" si="19"/>
        <v>264.89999999999998</v>
      </c>
      <c r="AC30" s="78">
        <f t="shared" si="1"/>
        <v>-261.5</v>
      </c>
      <c r="AD30" s="79">
        <f t="shared" si="20"/>
        <v>156.20000000000002</v>
      </c>
      <c r="AE30" s="79">
        <f t="shared" si="2"/>
        <v>-152.79999999999995</v>
      </c>
      <c r="AF30" s="80">
        <f t="shared" si="3"/>
        <v>-213.10000000000002</v>
      </c>
      <c r="AG30" s="80">
        <f t="shared" si="4"/>
        <v>216.5</v>
      </c>
      <c r="AH30" s="81">
        <f t="shared" si="5"/>
        <v>-183.5</v>
      </c>
      <c r="AI30" s="81">
        <f t="shared" si="6"/>
        <v>186.89999999999995</v>
      </c>
      <c r="AJ30" s="82">
        <f t="shared" si="7"/>
        <v>-1.5000000000000071</v>
      </c>
      <c r="AK30" s="82">
        <f t="shared" si="8"/>
        <v>3.2999999999999945</v>
      </c>
      <c r="AL30" s="83">
        <f t="shared" si="9"/>
        <v>-15.399999999999959</v>
      </c>
      <c r="AM30" s="83">
        <f t="shared" si="10"/>
        <v>18.800000000000004</v>
      </c>
      <c r="AN30" s="84">
        <f t="shared" si="11"/>
        <v>3.3999999999999773</v>
      </c>
      <c r="AO30" s="85">
        <f t="shared" si="12"/>
        <v>2526.4</v>
      </c>
      <c r="AP30" s="86">
        <f t="shared" si="13"/>
        <v>2309</v>
      </c>
      <c r="AQ30" s="87">
        <f t="shared" si="14"/>
        <v>1570.4</v>
      </c>
      <c r="AR30" s="88">
        <f t="shared" si="15"/>
        <v>1629.6</v>
      </c>
      <c r="AS30" s="89">
        <f t="shared" si="16"/>
        <v>1995.2</v>
      </c>
      <c r="AT30" s="90">
        <f t="shared" si="17"/>
        <v>1965.8</v>
      </c>
      <c r="AV30" s="48" t="s">
        <v>109</v>
      </c>
      <c r="AW30" s="48" t="s">
        <v>88</v>
      </c>
      <c r="AX30" s="58">
        <f>SUM(AQ$22:AQ$27)+SUM(AQ$36:AQ$41)</f>
        <v>24202.7</v>
      </c>
      <c r="AY30" s="58">
        <f>SUM(AR$22:AR$27)+SUM(AR$36:AR$41)</f>
        <v>29019.300000000003</v>
      </c>
      <c r="AZ30" s="58"/>
      <c r="BA30" s="58"/>
      <c r="BC30" s="4"/>
      <c r="BD30" s="4"/>
      <c r="BE30" s="113"/>
      <c r="BF30" s="114" t="s">
        <v>147</v>
      </c>
      <c r="BG30" s="114"/>
      <c r="BH30" s="114" t="s">
        <v>148</v>
      </c>
      <c r="BI30" s="114"/>
      <c r="BJ30" s="114"/>
      <c r="BK30" s="115"/>
      <c r="BL30" s="116">
        <f t="shared" ref="BL30:BS30" si="21">SUM(BL10:BL18)</f>
        <v>-29.300000000000296</v>
      </c>
      <c r="BM30" s="112">
        <f t="shared" si="21"/>
        <v>-17930.271000000004</v>
      </c>
      <c r="BN30" s="112">
        <f t="shared" si="21"/>
        <v>-2681.9500000000116</v>
      </c>
      <c r="BO30" s="112">
        <f t="shared" si="21"/>
        <v>-1073.5289999999954</v>
      </c>
      <c r="BP30" s="112">
        <f t="shared" si="21"/>
        <v>18400.580000000002</v>
      </c>
      <c r="BQ30" s="112">
        <f t="shared" si="21"/>
        <v>10206.475999999995</v>
      </c>
      <c r="BR30" s="112">
        <f t="shared" si="21"/>
        <v>-18.400000000001455</v>
      </c>
      <c r="BS30" s="112">
        <f t="shared" si="21"/>
        <v>-22.00199999999986</v>
      </c>
      <c r="BU30" s="15"/>
      <c r="BV30" s="16" t="s">
        <v>149</v>
      </c>
      <c r="BW30" s="16"/>
      <c r="BX30" s="17">
        <f>BR105</f>
        <v>-10.367865473661013</v>
      </c>
    </row>
    <row r="31" spans="1:94">
      <c r="A31" s="77">
        <v>45522</v>
      </c>
      <c r="B31">
        <v>-62.1</v>
      </c>
      <c r="C31">
        <v>-68.899999999999991</v>
      </c>
      <c r="D31">
        <v>-64.7</v>
      </c>
      <c r="E31">
        <v>-50.7</v>
      </c>
      <c r="F31">
        <v>-29.799999999999997</v>
      </c>
      <c r="G31">
        <v>-6.5</v>
      </c>
      <c r="H31">
        <v>14.6</v>
      </c>
      <c r="I31">
        <v>29.599999999999998</v>
      </c>
      <c r="J31">
        <v>36.4</v>
      </c>
      <c r="K31">
        <v>34.9</v>
      </c>
      <c r="L31">
        <v>27.1</v>
      </c>
      <c r="M31">
        <v>16.2</v>
      </c>
      <c r="N31">
        <v>6</v>
      </c>
      <c r="O31">
        <v>-0.3</v>
      </c>
      <c r="P31">
        <v>-1</v>
      </c>
      <c r="Q31">
        <v>4</v>
      </c>
      <c r="R31">
        <v>12.8</v>
      </c>
      <c r="S31">
        <v>22.3</v>
      </c>
      <c r="T31">
        <v>29.099999999999998</v>
      </c>
      <c r="U31">
        <v>30.2</v>
      </c>
      <c r="V31">
        <v>23.9</v>
      </c>
      <c r="W31">
        <v>10.7</v>
      </c>
      <c r="X31">
        <v>-7.3</v>
      </c>
      <c r="Y31">
        <v>-26.6</v>
      </c>
      <c r="AB31" s="78">
        <f t="shared" si="19"/>
        <v>202.6</v>
      </c>
      <c r="AC31" s="78">
        <f t="shared" si="1"/>
        <v>-222.70000000000002</v>
      </c>
      <c r="AD31" s="79">
        <f t="shared" si="20"/>
        <v>103.79999999999998</v>
      </c>
      <c r="AE31" s="79">
        <f t="shared" si="2"/>
        <v>-123.89999999999996</v>
      </c>
      <c r="AF31" s="80">
        <f t="shared" si="3"/>
        <v>-135.99999999999997</v>
      </c>
      <c r="AG31" s="80">
        <f t="shared" si="4"/>
        <v>115.89999999999998</v>
      </c>
      <c r="AH31" s="81">
        <f t="shared" si="5"/>
        <v>-238.89999999999998</v>
      </c>
      <c r="AI31" s="81">
        <f t="shared" si="6"/>
        <v>218.79999999999995</v>
      </c>
      <c r="AJ31" s="82">
        <f t="shared" si="7"/>
        <v>-7</v>
      </c>
      <c r="AK31" s="82">
        <f t="shared" si="8"/>
        <v>-6.5000000000000036</v>
      </c>
      <c r="AL31" s="83">
        <f t="shared" si="9"/>
        <v>-27.199999999999996</v>
      </c>
      <c r="AM31" s="83">
        <f t="shared" si="10"/>
        <v>7.1000000000000014</v>
      </c>
      <c r="AN31" s="84">
        <f t="shared" si="11"/>
        <v>-20.100000000000023</v>
      </c>
      <c r="AO31" s="85">
        <f t="shared" si="12"/>
        <v>2425.3000000000002</v>
      </c>
      <c r="AP31" s="86">
        <f t="shared" si="13"/>
        <v>2227.6999999999998</v>
      </c>
      <c r="AQ31" s="87">
        <f t="shared" si="14"/>
        <v>1748.1000000000001</v>
      </c>
      <c r="AR31" s="88">
        <f t="shared" si="15"/>
        <v>1542.3000000000002</v>
      </c>
      <c r="AS31" s="89">
        <f t="shared" si="16"/>
        <v>1999.5</v>
      </c>
      <c r="AT31" s="90">
        <f t="shared" si="17"/>
        <v>1965.7</v>
      </c>
      <c r="AV31" s="58"/>
      <c r="AW31" s="48" t="s">
        <v>97</v>
      </c>
      <c r="AX31" s="58">
        <f>SUM(AQ$15:AQ$20)+SUM(AQ$29:AQ$34)</f>
        <v>22291.200000000001</v>
      </c>
      <c r="AY31" s="58">
        <f>SUM(AR$15:AR$20)+SUM(AR$29:AR$34)</f>
        <v>19372.8</v>
      </c>
      <c r="AZ31" s="58">
        <f>AX30-AX31</f>
        <v>1911.5</v>
      </c>
      <c r="BA31" s="58">
        <f>AY30-AY31</f>
        <v>9646.5000000000036</v>
      </c>
      <c r="BC31" s="4"/>
      <c r="BD31" s="4"/>
      <c r="BE31" s="113"/>
      <c r="BF31" s="114" t="s">
        <v>147</v>
      </c>
      <c r="BG31" s="114" t="s">
        <v>150</v>
      </c>
      <c r="BH31" s="114" t="s">
        <v>151</v>
      </c>
      <c r="BI31" s="114"/>
      <c r="BJ31" s="114"/>
      <c r="BK31" s="115"/>
      <c r="BL31" s="116"/>
      <c r="BM31" s="112">
        <f t="shared" ref="BM31:BS31" si="22">SUM(BM19:BM27)</f>
        <v>4650.5580000000027</v>
      </c>
      <c r="BN31" s="112">
        <f t="shared" si="22"/>
        <v>815.78500000000156</v>
      </c>
      <c r="BO31" s="112">
        <f t="shared" si="22"/>
        <v>-3400.2489999999998</v>
      </c>
      <c r="BP31" s="112">
        <f t="shared" si="22"/>
        <v>-1664.7920000000115</v>
      </c>
      <c r="BQ31" s="112">
        <f t="shared" si="22"/>
        <v>8550.1139999999959</v>
      </c>
      <c r="BR31" s="112">
        <f t="shared" si="22"/>
        <v>-4.4290000000015066</v>
      </c>
      <c r="BS31" s="112">
        <f t="shared" si="22"/>
        <v>71.360999999994519</v>
      </c>
      <c r="BU31" s="117" t="s">
        <v>152</v>
      </c>
      <c r="BV31" s="106"/>
      <c r="BW31" s="106"/>
      <c r="BX31" s="107">
        <f>BQ104</f>
        <v>1.0414021634009172</v>
      </c>
    </row>
    <row r="32" spans="1:94">
      <c r="A32" s="77">
        <v>45523</v>
      </c>
      <c r="B32">
        <v>-43.2</v>
      </c>
      <c r="C32">
        <v>-53.300000000000004</v>
      </c>
      <c r="D32">
        <v>-54.6</v>
      </c>
      <c r="E32">
        <v>-46.7</v>
      </c>
      <c r="F32">
        <v>-31</v>
      </c>
      <c r="G32">
        <v>-11</v>
      </c>
      <c r="H32">
        <v>9.5</v>
      </c>
      <c r="I32">
        <v>26.400000000000002</v>
      </c>
      <c r="J32">
        <v>36.6</v>
      </c>
      <c r="K32">
        <v>38.9</v>
      </c>
      <c r="L32">
        <v>33.6</v>
      </c>
      <c r="M32">
        <v>23.1</v>
      </c>
      <c r="N32">
        <v>10.6</v>
      </c>
      <c r="O32">
        <v>-0.5</v>
      </c>
      <c r="P32">
        <v>-7.5</v>
      </c>
      <c r="Q32">
        <v>-8.9</v>
      </c>
      <c r="R32">
        <v>-5.0999999999999996</v>
      </c>
      <c r="S32">
        <v>2.1999999999999997</v>
      </c>
      <c r="T32">
        <v>10.199999999999999</v>
      </c>
      <c r="U32">
        <v>15.8</v>
      </c>
      <c r="V32">
        <v>16.7</v>
      </c>
      <c r="W32">
        <v>11.799999999999999</v>
      </c>
      <c r="X32">
        <v>1.5</v>
      </c>
      <c r="Y32">
        <v>-12</v>
      </c>
      <c r="AB32" s="78">
        <f t="shared" si="19"/>
        <v>158.89999999999998</v>
      </c>
      <c r="AC32" s="78">
        <f t="shared" si="1"/>
        <v>-195.8</v>
      </c>
      <c r="AD32" s="79">
        <f t="shared" si="20"/>
        <v>34.799999999999997</v>
      </c>
      <c r="AE32" s="79">
        <f t="shared" si="2"/>
        <v>-71.700000000000017</v>
      </c>
      <c r="AF32" s="80">
        <f t="shared" si="3"/>
        <v>-51.599999999999994</v>
      </c>
      <c r="AG32" s="80">
        <f t="shared" si="4"/>
        <v>14.700000000000003</v>
      </c>
      <c r="AH32" s="81">
        <f t="shared" si="5"/>
        <v>-249.00000000000003</v>
      </c>
      <c r="AI32" s="81">
        <f t="shared" si="6"/>
        <v>212.1</v>
      </c>
      <c r="AJ32" s="82">
        <f t="shared" si="7"/>
        <v>-10.600000000000003</v>
      </c>
      <c r="AK32" s="82">
        <f t="shared" si="8"/>
        <v>-13.700000000000019</v>
      </c>
      <c r="AL32" s="83">
        <f t="shared" si="9"/>
        <v>-33.299999999999997</v>
      </c>
      <c r="AM32" s="83">
        <f t="shared" si="10"/>
        <v>-3.6000000000000032</v>
      </c>
      <c r="AN32" s="84">
        <f t="shared" si="11"/>
        <v>-36.900000000000034</v>
      </c>
      <c r="AO32" s="85">
        <f t="shared" si="12"/>
        <v>2354.6999999999998</v>
      </c>
      <c r="AP32" s="86">
        <f t="shared" si="13"/>
        <v>2106.5</v>
      </c>
      <c r="AQ32" s="87">
        <f t="shared" si="14"/>
        <v>1933.7</v>
      </c>
      <c r="AR32" s="88">
        <f t="shared" si="15"/>
        <v>1538.9</v>
      </c>
      <c r="AS32" s="89">
        <f t="shared" si="16"/>
        <v>2003.1</v>
      </c>
      <c r="AT32" s="90">
        <f t="shared" si="17"/>
        <v>1970.3</v>
      </c>
      <c r="AV32" s="48" t="s">
        <v>114</v>
      </c>
      <c r="AW32" s="48" t="s">
        <v>88</v>
      </c>
      <c r="AX32" s="58">
        <f>SUM(AQ$16:AQ$20)+SUM(AQ$26:AQ$30)+SUM(AQ$36:AQ$40)</f>
        <v>28087.599999999999</v>
      </c>
      <c r="AY32" s="58">
        <f>SUM(AR$16:AR$20)+SUM(AR$26:AR$30)+SUM(AR$36:AR$40)</f>
        <v>29574.800000000003</v>
      </c>
      <c r="AZ32" s="58"/>
      <c r="BA32" s="58"/>
      <c r="BC32" s="4"/>
      <c r="BD32" s="4"/>
      <c r="BE32" s="113"/>
      <c r="BF32" s="114"/>
      <c r="BG32" s="114"/>
      <c r="BH32" s="114"/>
      <c r="BI32" s="114"/>
      <c r="BJ32" s="114" t="s">
        <v>153</v>
      </c>
      <c r="BK32" s="115"/>
      <c r="BL32" s="116">
        <f t="shared" ref="BL32:BS32" si="23">SQRT((BL$31*BL$31)+(BL$30*BL$30))</f>
        <v>29.300000000000296</v>
      </c>
      <c r="BM32" s="112">
        <f t="shared" si="23"/>
        <v>18523.560884581701</v>
      </c>
      <c r="BN32" s="112">
        <f t="shared" si="23"/>
        <v>2803.2768269874928</v>
      </c>
      <c r="BO32" s="112">
        <f t="shared" si="23"/>
        <v>3565.6917668023393</v>
      </c>
      <c r="BP32" s="112">
        <f t="shared" si="23"/>
        <v>18475.737515446148</v>
      </c>
      <c r="BQ32" s="112">
        <f t="shared" si="23"/>
        <v>13314.525967963404</v>
      </c>
      <c r="BR32" s="112">
        <f t="shared" si="23"/>
        <v>18.925539384653398</v>
      </c>
      <c r="BS32" s="112">
        <f t="shared" si="23"/>
        <v>74.675834946783226</v>
      </c>
    </row>
    <row r="33" spans="1:71">
      <c r="A33" s="77">
        <v>45524</v>
      </c>
      <c r="B33">
        <v>-25.7</v>
      </c>
      <c r="C33">
        <v>-36.299999999999997</v>
      </c>
      <c r="D33">
        <v>-40.9</v>
      </c>
      <c r="E33">
        <v>-38.1</v>
      </c>
      <c r="F33">
        <v>-27.900000000000002</v>
      </c>
      <c r="G33">
        <v>-12.1</v>
      </c>
      <c r="H33">
        <v>6</v>
      </c>
      <c r="I33">
        <v>23</v>
      </c>
      <c r="J33">
        <v>35.4</v>
      </c>
      <c r="K33">
        <v>41</v>
      </c>
      <c r="L33">
        <v>38.9</v>
      </c>
      <c r="M33">
        <v>30.3</v>
      </c>
      <c r="N33">
        <v>17.399999999999999</v>
      </c>
      <c r="O33">
        <v>3.3000000000000003</v>
      </c>
      <c r="P33">
        <v>-8.7999999999999989</v>
      </c>
      <c r="Q33">
        <v>-16.5</v>
      </c>
      <c r="R33">
        <v>-18.7</v>
      </c>
      <c r="S33">
        <v>-15.8</v>
      </c>
      <c r="T33">
        <v>-9.3000000000000007</v>
      </c>
      <c r="U33">
        <v>-1.9</v>
      </c>
      <c r="V33">
        <v>3.8</v>
      </c>
      <c r="W33">
        <v>5.8999999999999995</v>
      </c>
      <c r="X33">
        <v>3.5000000000000004</v>
      </c>
      <c r="Y33">
        <v>-3.1</v>
      </c>
      <c r="AB33" s="78">
        <f t="shared" si="19"/>
        <v>135.50000000000003</v>
      </c>
      <c r="AC33" s="78">
        <f t="shared" si="1"/>
        <v>-182.1</v>
      </c>
      <c r="AD33" s="79">
        <f t="shared" si="20"/>
        <v>-40.199999999999996</v>
      </c>
      <c r="AE33" s="79">
        <f t="shared" si="2"/>
        <v>-6.399999999999995</v>
      </c>
      <c r="AF33" s="80">
        <f t="shared" si="3"/>
        <v>25.499999999999993</v>
      </c>
      <c r="AG33" s="80">
        <f t="shared" si="4"/>
        <v>-72.099999999999994</v>
      </c>
      <c r="AH33" s="81">
        <f t="shared" si="5"/>
        <v>-220.1</v>
      </c>
      <c r="AI33" s="81">
        <f t="shared" si="6"/>
        <v>173.50000000000003</v>
      </c>
      <c r="AJ33" s="82">
        <f t="shared" si="7"/>
        <v>-12.299999999999999</v>
      </c>
      <c r="AK33" s="82">
        <f t="shared" si="8"/>
        <v>-18.2</v>
      </c>
      <c r="AL33" s="83">
        <f t="shared" si="9"/>
        <v>-34.000000000000007</v>
      </c>
      <c r="AM33" s="83">
        <f t="shared" si="10"/>
        <v>-12.599999999999993</v>
      </c>
      <c r="AN33" s="84">
        <f t="shared" si="11"/>
        <v>-46.599999999999966</v>
      </c>
      <c r="AO33" s="85">
        <f t="shared" si="12"/>
        <v>2317.6</v>
      </c>
      <c r="AP33" s="86">
        <f t="shared" si="13"/>
        <v>1966.2</v>
      </c>
      <c r="AQ33" s="87">
        <f t="shared" si="14"/>
        <v>2097.6</v>
      </c>
      <c r="AR33" s="88">
        <f t="shared" si="15"/>
        <v>1606.4</v>
      </c>
      <c r="AS33" s="89">
        <f t="shared" si="16"/>
        <v>2005.9</v>
      </c>
      <c r="AT33" s="90">
        <f t="shared" si="17"/>
        <v>1978.6</v>
      </c>
      <c r="AV33" s="58"/>
      <c r="AW33" s="48" t="s">
        <v>97</v>
      </c>
      <c r="AX33" s="58">
        <f>AQ$14+AQ$15+(SUM(AQ$21:AQ$25))+(SUM(AQ$31:AQ$35))+AQ$41+AQ$42</f>
        <v>27511.699999999997</v>
      </c>
      <c r="AY33" s="58">
        <f>AR$14+AR$15+(SUM(AR$21:AR$25))+(SUM(AR$31:AR$35))+AR$41+AR$42</f>
        <v>29183.100000000002</v>
      </c>
      <c r="AZ33" s="58"/>
      <c r="BA33" s="58"/>
      <c r="BC33" s="4"/>
      <c r="BD33" s="4"/>
      <c r="BE33" s="113"/>
      <c r="BF33" s="114" t="s">
        <v>154</v>
      </c>
      <c r="BG33" s="114"/>
      <c r="BH33" s="114"/>
      <c r="BI33" s="114"/>
      <c r="BJ33" s="114"/>
      <c r="BK33" s="115"/>
      <c r="BL33" s="118">
        <v>696</v>
      </c>
      <c r="BM33" s="119">
        <v>559</v>
      </c>
      <c r="BN33" s="119">
        <v>448</v>
      </c>
      <c r="BO33" s="119">
        <v>566</v>
      </c>
      <c r="BP33" s="119">
        <v>439</v>
      </c>
      <c r="BQ33" s="119">
        <v>565</v>
      </c>
      <c r="BR33" s="119">
        <v>507</v>
      </c>
      <c r="BS33" s="119">
        <v>535</v>
      </c>
    </row>
    <row r="34" spans="1:71">
      <c r="A34" s="77">
        <v>45525</v>
      </c>
      <c r="B34">
        <v>-11.899999999999999</v>
      </c>
      <c r="C34">
        <v>-20.5</v>
      </c>
      <c r="D34">
        <v>-26.1</v>
      </c>
      <c r="E34">
        <v>-26.700000000000003</v>
      </c>
      <c r="F34">
        <v>-21.2</v>
      </c>
      <c r="G34">
        <v>-10.199999999999999</v>
      </c>
      <c r="H34">
        <v>4.5</v>
      </c>
      <c r="I34">
        <v>20</v>
      </c>
      <c r="J34">
        <v>33.200000000000003</v>
      </c>
      <c r="K34">
        <v>41.3</v>
      </c>
      <c r="L34">
        <v>42.6</v>
      </c>
      <c r="M34">
        <v>36.799999999999997</v>
      </c>
      <c r="N34">
        <v>25.2</v>
      </c>
      <c r="O34">
        <v>10</v>
      </c>
      <c r="P34">
        <v>-5.6000000000000005</v>
      </c>
      <c r="Q34">
        <v>-18.7</v>
      </c>
      <c r="R34">
        <v>-27.1</v>
      </c>
      <c r="S34">
        <v>-29.7</v>
      </c>
      <c r="T34">
        <v>-27</v>
      </c>
      <c r="U34">
        <v>-20.399999999999999</v>
      </c>
      <c r="V34">
        <v>-12.3</v>
      </c>
      <c r="W34">
        <v>-5.0999999999999996</v>
      </c>
      <c r="X34">
        <v>-0.8</v>
      </c>
      <c r="Y34">
        <v>-0.1</v>
      </c>
      <c r="AB34" s="78">
        <f t="shared" si="19"/>
        <v>132.5</v>
      </c>
      <c r="AC34" s="78">
        <f t="shared" si="1"/>
        <v>-182.30000000000004</v>
      </c>
      <c r="AD34" s="79">
        <f t="shared" si="20"/>
        <v>-111.6</v>
      </c>
      <c r="AE34" s="79">
        <f t="shared" si="2"/>
        <v>61.79999999999999</v>
      </c>
      <c r="AF34" s="80">
        <f t="shared" si="3"/>
        <v>85.800000000000011</v>
      </c>
      <c r="AG34" s="80">
        <f t="shared" si="4"/>
        <v>-135.60000000000002</v>
      </c>
      <c r="AH34" s="81">
        <f t="shared" si="5"/>
        <v>-162.5</v>
      </c>
      <c r="AI34" s="81">
        <f t="shared" si="6"/>
        <v>112.69999999999999</v>
      </c>
      <c r="AJ34" s="82">
        <f t="shared" si="7"/>
        <v>-12.4</v>
      </c>
      <c r="AK34" s="82">
        <f t="shared" si="8"/>
        <v>-20.000000000000007</v>
      </c>
      <c r="AL34" s="83">
        <f t="shared" si="9"/>
        <v>-30.899999999999995</v>
      </c>
      <c r="AM34" s="83">
        <f t="shared" si="10"/>
        <v>-18.900000000000009</v>
      </c>
      <c r="AN34" s="84">
        <f t="shared" si="11"/>
        <v>-49.80000000000004</v>
      </c>
      <c r="AO34" s="85">
        <f t="shared" si="12"/>
        <v>2314.8000000000002</v>
      </c>
      <c r="AP34" s="86">
        <f t="shared" si="13"/>
        <v>1826.6</v>
      </c>
      <c r="AQ34" s="87">
        <f t="shared" si="14"/>
        <v>2221.4</v>
      </c>
      <c r="AR34" s="88">
        <f t="shared" si="15"/>
        <v>1724.8</v>
      </c>
      <c r="AS34" s="89">
        <f t="shared" si="16"/>
        <v>2007.6</v>
      </c>
      <c r="AT34" s="90">
        <f t="shared" si="17"/>
        <v>1988</v>
      </c>
      <c r="AV34" s="79" t="s">
        <v>118</v>
      </c>
      <c r="AW34" s="79" t="s">
        <v>119</v>
      </c>
      <c r="AX34" s="97">
        <f>AO13</f>
        <v>2000</v>
      </c>
      <c r="AY34" s="97">
        <f>AP13</f>
        <v>2000</v>
      </c>
      <c r="AZ34" s="97">
        <f>AX32-AX33-AX34</f>
        <v>-1424.0999999999985</v>
      </c>
      <c r="BA34" s="97">
        <f>AY32-AY33-AY34</f>
        <v>-1608.2999999999993</v>
      </c>
      <c r="BC34" s="4"/>
      <c r="BD34" s="4"/>
      <c r="BE34" s="113"/>
      <c r="BF34" s="120" t="s">
        <v>155</v>
      </c>
      <c r="BG34" s="120"/>
      <c r="BH34" s="120"/>
      <c r="BI34" s="120"/>
      <c r="BJ34" s="114"/>
      <c r="BK34" s="115" t="s">
        <v>156</v>
      </c>
      <c r="BL34" s="53"/>
      <c r="BM34" s="53">
        <f>BQ72</f>
        <v>0.96373579321673342</v>
      </c>
      <c r="BN34" s="53">
        <f>BQ71</f>
        <v>0.96373579321673342</v>
      </c>
      <c r="BO34" s="53">
        <f>BQ73</f>
        <v>1.313546789304574</v>
      </c>
      <c r="BP34" s="53">
        <f>BQ75</f>
        <v>1.1810161336266312</v>
      </c>
      <c r="BQ34" s="53">
        <f>BQ76</f>
        <v>0.92878667912708635</v>
      </c>
      <c r="BR34" s="53">
        <f>BQ77</f>
        <v>0.96373579321673342</v>
      </c>
      <c r="BS34" s="53">
        <f>BQ77</f>
        <v>0.96373579321673342</v>
      </c>
    </row>
    <row r="35" spans="1:71">
      <c r="A35" s="77">
        <v>45526</v>
      </c>
      <c r="B35">
        <v>-2.9000000000000004</v>
      </c>
      <c r="C35">
        <v>-7.5</v>
      </c>
      <c r="D35">
        <v>-12.1</v>
      </c>
      <c r="E35">
        <v>-14.299999999999999</v>
      </c>
      <c r="F35">
        <v>-12.4</v>
      </c>
      <c r="G35">
        <v>-5.8000000000000007</v>
      </c>
      <c r="H35">
        <v>4.8</v>
      </c>
      <c r="I35">
        <v>17.899999999999999</v>
      </c>
      <c r="J35">
        <v>30.7</v>
      </c>
      <c r="K35">
        <v>40.5</v>
      </c>
      <c r="L35">
        <v>44.800000000000004</v>
      </c>
      <c r="M35">
        <v>42.4</v>
      </c>
      <c r="N35">
        <v>33.200000000000003</v>
      </c>
      <c r="O35">
        <v>18.600000000000001</v>
      </c>
      <c r="P35">
        <v>1.2</v>
      </c>
      <c r="Q35">
        <v>-16</v>
      </c>
      <c r="R35">
        <v>-30</v>
      </c>
      <c r="S35">
        <v>-38.800000000000004</v>
      </c>
      <c r="T35">
        <v>-41.199999999999996</v>
      </c>
      <c r="U35">
        <v>-37.700000000000003</v>
      </c>
      <c r="V35">
        <v>-29.799999999999997</v>
      </c>
      <c r="W35">
        <v>-19.900000000000002</v>
      </c>
      <c r="X35">
        <v>-10.299999999999999</v>
      </c>
      <c r="Y35">
        <v>-3.1</v>
      </c>
      <c r="AB35" s="78">
        <f t="shared" si="19"/>
        <v>149.29999999999998</v>
      </c>
      <c r="AC35" s="78">
        <f t="shared" si="1"/>
        <v>-197</v>
      </c>
      <c r="AD35" s="79">
        <f t="shared" si="20"/>
        <v>-173.8</v>
      </c>
      <c r="AE35" s="79">
        <f t="shared" si="2"/>
        <v>126.1</v>
      </c>
      <c r="AF35" s="80">
        <f t="shared" si="3"/>
        <v>124.89999999999999</v>
      </c>
      <c r="AG35" s="80">
        <f t="shared" si="4"/>
        <v>-172.60000000000002</v>
      </c>
      <c r="AH35" s="81">
        <f t="shared" si="5"/>
        <v>-86.800000000000011</v>
      </c>
      <c r="AI35" s="81">
        <f t="shared" si="6"/>
        <v>39.10000000000003</v>
      </c>
      <c r="AJ35" s="82">
        <f t="shared" si="7"/>
        <v>-11.399999999999997</v>
      </c>
      <c r="AK35" s="82">
        <f t="shared" si="8"/>
        <v>-19.7</v>
      </c>
      <c r="AL35" s="83">
        <f t="shared" si="9"/>
        <v>-24.800000000000004</v>
      </c>
      <c r="AM35" s="83">
        <f t="shared" si="10"/>
        <v>-22.900000000000006</v>
      </c>
      <c r="AN35" s="84">
        <f t="shared" si="11"/>
        <v>-47.700000000000017</v>
      </c>
      <c r="AO35" s="85">
        <f t="shared" si="12"/>
        <v>2346.3000000000002</v>
      </c>
      <c r="AP35" s="86">
        <f t="shared" si="13"/>
        <v>1700.1</v>
      </c>
      <c r="AQ35" s="87">
        <f t="shared" si="14"/>
        <v>2297.5</v>
      </c>
      <c r="AR35" s="88">
        <f t="shared" si="15"/>
        <v>1874.1</v>
      </c>
      <c r="AS35" s="89">
        <f t="shared" si="16"/>
        <v>2008.3</v>
      </c>
      <c r="AT35" s="90">
        <f t="shared" si="17"/>
        <v>1998.1</v>
      </c>
      <c r="AV35" s="48" t="s">
        <v>115</v>
      </c>
      <c r="AW35" s="48" t="s">
        <v>88</v>
      </c>
      <c r="AX35" s="58">
        <f>SUM(AQ$14:AQ$18)+SUM(AQ$24:AQ$27)+SUM(AQ$33:AQ$37)</f>
        <v>26164.5</v>
      </c>
      <c r="AY35" s="58">
        <f>SUM(AR$14:AR$18)+SUM(AR$24:AR$27)+SUM(AR$33:AR$37)</f>
        <v>27914.699999999997</v>
      </c>
      <c r="AZ35" s="58"/>
      <c r="BA35" s="58"/>
      <c r="BC35" s="4"/>
      <c r="BD35" s="4"/>
      <c r="BE35" s="113"/>
      <c r="BF35" s="120" t="s">
        <v>157</v>
      </c>
      <c r="BG35" s="120"/>
      <c r="BH35" s="120"/>
      <c r="BI35" s="120"/>
      <c r="BJ35" s="114"/>
      <c r="BK35" s="115" t="s">
        <v>158</v>
      </c>
      <c r="BL35" s="53"/>
      <c r="BM35" s="53">
        <v>1</v>
      </c>
      <c r="BN35" s="53">
        <f>BX11</f>
        <v>1.067772226076444</v>
      </c>
      <c r="BO35" s="53">
        <f>BX31</f>
        <v>1.0414021634009172</v>
      </c>
      <c r="BP35" s="53">
        <f>BX23</f>
        <v>0.96554221841708965</v>
      </c>
      <c r="BQ35" s="53">
        <v>1</v>
      </c>
      <c r="BR35" s="53">
        <v>1</v>
      </c>
      <c r="BS35" s="53">
        <f>BX11</f>
        <v>1.067772226076444</v>
      </c>
    </row>
    <row r="36" spans="1:71">
      <c r="A36" s="77">
        <v>45527</v>
      </c>
      <c r="B36">
        <v>0.70000000000000007</v>
      </c>
      <c r="C36">
        <v>1.2</v>
      </c>
      <c r="D36">
        <v>-0.5</v>
      </c>
      <c r="E36">
        <v>-2.5</v>
      </c>
      <c r="F36">
        <v>-2.8000000000000003</v>
      </c>
      <c r="G36">
        <v>0.1</v>
      </c>
      <c r="H36">
        <v>6.9</v>
      </c>
      <c r="I36">
        <v>16.8</v>
      </c>
      <c r="J36">
        <v>28.299999999999997</v>
      </c>
      <c r="K36">
        <v>38.800000000000004</v>
      </c>
      <c r="L36">
        <v>45.7</v>
      </c>
      <c r="M36">
        <v>46.9</v>
      </c>
      <c r="N36">
        <v>41.199999999999996</v>
      </c>
      <c r="O36">
        <v>28.7</v>
      </c>
      <c r="P36">
        <v>11.3</v>
      </c>
      <c r="Q36">
        <v>-8.5</v>
      </c>
      <c r="R36">
        <v>-27.400000000000002</v>
      </c>
      <c r="S36">
        <v>-42.3</v>
      </c>
      <c r="T36">
        <v>-51</v>
      </c>
      <c r="U36">
        <v>-52.5</v>
      </c>
      <c r="V36">
        <v>-47.199999999999996</v>
      </c>
      <c r="W36">
        <v>-36.9</v>
      </c>
      <c r="X36">
        <v>-24.2</v>
      </c>
      <c r="Y36">
        <v>-11.600000000000001</v>
      </c>
      <c r="AB36" s="78">
        <f t="shared" si="19"/>
        <v>186.39999999999998</v>
      </c>
      <c r="AC36" s="78">
        <f t="shared" si="1"/>
        <v>-227.2</v>
      </c>
      <c r="AD36" s="79">
        <f t="shared" si="20"/>
        <v>-220.4</v>
      </c>
      <c r="AE36" s="79">
        <f t="shared" si="2"/>
        <v>179.6</v>
      </c>
      <c r="AF36" s="80">
        <f t="shared" si="3"/>
        <v>141.30000000000001</v>
      </c>
      <c r="AG36" s="80">
        <f t="shared" si="4"/>
        <v>-182.1</v>
      </c>
      <c r="AH36" s="81">
        <f t="shared" si="5"/>
        <v>-0.80000000000001137</v>
      </c>
      <c r="AI36" s="81">
        <f t="shared" si="6"/>
        <v>-39.999999999999986</v>
      </c>
      <c r="AJ36" s="82">
        <f t="shared" si="7"/>
        <v>-9.1000000000000014</v>
      </c>
      <c r="AK36" s="82">
        <f t="shared" si="8"/>
        <v>-17.200000000000003</v>
      </c>
      <c r="AL36" s="83">
        <f t="shared" si="9"/>
        <v>-16.100000000000001</v>
      </c>
      <c r="AM36" s="83">
        <f t="shared" si="10"/>
        <v>-24.699999999999985</v>
      </c>
      <c r="AN36" s="84">
        <f t="shared" si="11"/>
        <v>-40.800000000000011</v>
      </c>
      <c r="AO36" s="85">
        <f t="shared" si="12"/>
        <v>2413.6</v>
      </c>
      <c r="AP36" s="86">
        <f t="shared" si="13"/>
        <v>1600</v>
      </c>
      <c r="AQ36" s="87">
        <f t="shared" si="14"/>
        <v>2323.4</v>
      </c>
      <c r="AR36" s="88">
        <f t="shared" si="15"/>
        <v>2039.2</v>
      </c>
      <c r="AS36" s="89">
        <f t="shared" si="16"/>
        <v>2008.1</v>
      </c>
      <c r="AT36" s="90">
        <f t="shared" si="17"/>
        <v>2008.6</v>
      </c>
      <c r="AV36" s="58"/>
      <c r="AW36" s="48" t="s">
        <v>97</v>
      </c>
      <c r="AX36" s="58">
        <f>SUM(AQ$19:AQ$23)+SUM(AQ$29:AQ$32)+SUM(AQ$38:AQ$42)</f>
        <v>28057.200000000001</v>
      </c>
      <c r="AY36" s="58">
        <f>SUM(AR$19:AR$23)+SUM(AR$29:AR$32)+SUM(AR$38:AR$42)</f>
        <v>28812</v>
      </c>
      <c r="AZ36" s="58">
        <f>AX35-AX36</f>
        <v>-1892.7000000000007</v>
      </c>
      <c r="BA36" s="58">
        <f>AY35-AY36</f>
        <v>-897.30000000000291</v>
      </c>
      <c r="BC36" s="4"/>
      <c r="BD36" s="4"/>
      <c r="BE36" s="61"/>
      <c r="BF36" s="121"/>
      <c r="BG36" s="121"/>
      <c r="BH36" s="121"/>
      <c r="BI36" s="121"/>
      <c r="BJ36" s="62"/>
      <c r="BK36" s="62"/>
      <c r="BL36" s="53"/>
      <c r="BM36" s="53"/>
      <c r="BN36" s="53"/>
      <c r="BO36" s="53"/>
      <c r="BP36" s="53"/>
      <c r="BQ36" s="53"/>
      <c r="BR36" s="53"/>
      <c r="BS36" s="53"/>
    </row>
    <row r="37" spans="1:71">
      <c r="A37" s="77">
        <v>45528</v>
      </c>
      <c r="B37">
        <v>-1.6</v>
      </c>
      <c r="C37">
        <v>4.7</v>
      </c>
      <c r="D37">
        <v>7.3</v>
      </c>
      <c r="E37">
        <v>7.1999999999999993</v>
      </c>
      <c r="F37">
        <v>6.4</v>
      </c>
      <c r="G37">
        <v>6.8000000000000007</v>
      </c>
      <c r="H37">
        <v>10</v>
      </c>
      <c r="I37">
        <v>16.7</v>
      </c>
      <c r="J37">
        <v>26.200000000000003</v>
      </c>
      <c r="K37">
        <v>36.700000000000003</v>
      </c>
      <c r="L37">
        <v>45.6</v>
      </c>
      <c r="M37">
        <v>50.4</v>
      </c>
      <c r="N37">
        <v>48.8</v>
      </c>
      <c r="O37">
        <v>39.900000000000006</v>
      </c>
      <c r="P37">
        <v>24.099999999999998</v>
      </c>
      <c r="Q37">
        <v>3.4000000000000004</v>
      </c>
      <c r="R37">
        <v>-19.100000000000001</v>
      </c>
      <c r="S37">
        <v>-39.700000000000003</v>
      </c>
      <c r="T37">
        <v>-55.300000000000004</v>
      </c>
      <c r="U37">
        <v>-63.3</v>
      </c>
      <c r="V37">
        <v>-62.9</v>
      </c>
      <c r="W37">
        <v>-54.900000000000006</v>
      </c>
      <c r="X37">
        <v>-41.3</v>
      </c>
      <c r="Y37">
        <v>-25.3</v>
      </c>
      <c r="AB37" s="78">
        <f t="shared" si="19"/>
        <v>243.00000000000006</v>
      </c>
      <c r="AC37" s="78">
        <f t="shared" si="1"/>
        <v>-272.2</v>
      </c>
      <c r="AD37" s="79">
        <f t="shared" si="20"/>
        <v>-245.60000000000002</v>
      </c>
      <c r="AE37" s="79">
        <f t="shared" si="2"/>
        <v>216.4</v>
      </c>
      <c r="AF37" s="80">
        <f t="shared" si="3"/>
        <v>134.39999999999998</v>
      </c>
      <c r="AG37" s="80">
        <f t="shared" si="4"/>
        <v>-163.6</v>
      </c>
      <c r="AH37" s="81">
        <f t="shared" si="5"/>
        <v>88.2</v>
      </c>
      <c r="AI37" s="81">
        <f t="shared" si="6"/>
        <v>-117.39999999999999</v>
      </c>
      <c r="AJ37" s="82">
        <f t="shared" si="7"/>
        <v>-5.9000000000000163</v>
      </c>
      <c r="AK37" s="82">
        <f t="shared" si="8"/>
        <v>-12.899999999999999</v>
      </c>
      <c r="AL37" s="83">
        <f t="shared" si="9"/>
        <v>-5.4000000000000128</v>
      </c>
      <c r="AM37" s="83">
        <f t="shared" si="10"/>
        <v>-23.8</v>
      </c>
      <c r="AN37" s="84">
        <f t="shared" si="11"/>
        <v>-29.199999999999932</v>
      </c>
      <c r="AO37" s="85">
        <f t="shared" si="12"/>
        <v>2515.1999999999998</v>
      </c>
      <c r="AP37" s="86">
        <f t="shared" si="13"/>
        <v>1538</v>
      </c>
      <c r="AQ37" s="87">
        <f t="shared" si="14"/>
        <v>2298</v>
      </c>
      <c r="AR37" s="88">
        <f t="shared" si="15"/>
        <v>2205.6</v>
      </c>
      <c r="AS37" s="89">
        <f t="shared" si="16"/>
        <v>2007</v>
      </c>
      <c r="AT37" s="90">
        <f t="shared" si="17"/>
        <v>2018.4</v>
      </c>
      <c r="AV37" s="48" t="s">
        <v>120</v>
      </c>
      <c r="AW37" s="48" t="s">
        <v>88</v>
      </c>
      <c r="AX37" s="58">
        <f>(SUM(AS$14:AS$17))+(SUM(AS$25:AS$31))+(SUM(AS$39:AS$42))</f>
        <v>29900.400000000001</v>
      </c>
      <c r="AY37" s="58">
        <f>(SUM(AT$14:AT$17))+(SUM(AT$25:AT$31))+(SUM(AT$39:AT$42))</f>
        <v>29967.3</v>
      </c>
      <c r="AZ37" s="58"/>
      <c r="BA37" s="58"/>
      <c r="BC37" s="4"/>
      <c r="BD37" s="4"/>
      <c r="BE37" s="61"/>
      <c r="BF37" s="121"/>
      <c r="BG37" s="121"/>
      <c r="BH37" s="121"/>
      <c r="BI37" s="121"/>
      <c r="BJ37" s="62"/>
      <c r="BK37" s="62"/>
      <c r="BL37" s="53"/>
      <c r="BM37" s="53"/>
      <c r="BN37" s="53"/>
      <c r="BO37" s="53"/>
      <c r="BP37" s="53"/>
      <c r="BQ37" s="53"/>
      <c r="BR37" s="53"/>
      <c r="BS37" s="53"/>
    </row>
    <row r="38" spans="1:71">
      <c r="A38" s="77">
        <v>45529</v>
      </c>
      <c r="B38">
        <v>-9.8000000000000007</v>
      </c>
      <c r="C38">
        <v>2.5</v>
      </c>
      <c r="D38">
        <v>10.4</v>
      </c>
      <c r="E38">
        <v>13.8</v>
      </c>
      <c r="F38">
        <v>14.000000000000002</v>
      </c>
      <c r="G38">
        <v>13.200000000000001</v>
      </c>
      <c r="H38">
        <v>13.700000000000001</v>
      </c>
      <c r="I38">
        <v>17.2</v>
      </c>
      <c r="J38">
        <v>24.099999999999998</v>
      </c>
      <c r="K38">
        <v>33.800000000000004</v>
      </c>
      <c r="L38">
        <v>44.2</v>
      </c>
      <c r="M38">
        <v>52.400000000000006</v>
      </c>
      <c r="N38">
        <v>55.400000000000006</v>
      </c>
      <c r="O38">
        <v>51.2</v>
      </c>
      <c r="P38">
        <v>38.9</v>
      </c>
      <c r="Q38">
        <v>19.3</v>
      </c>
      <c r="R38">
        <v>-5</v>
      </c>
      <c r="S38">
        <v>-30.4</v>
      </c>
      <c r="T38">
        <v>-52.800000000000004</v>
      </c>
      <c r="U38">
        <v>-68.400000000000006</v>
      </c>
      <c r="V38">
        <v>-75</v>
      </c>
      <c r="W38">
        <v>-71.8</v>
      </c>
      <c r="X38">
        <v>-60.199999999999996</v>
      </c>
      <c r="Y38">
        <v>-42.9</v>
      </c>
      <c r="AB38" s="78">
        <f t="shared" si="19"/>
        <v>314.8</v>
      </c>
      <c r="AC38" s="78">
        <f t="shared" si="1"/>
        <v>-327</v>
      </c>
      <c r="AD38" s="79">
        <f t="shared" si="20"/>
        <v>-241.70000000000002</v>
      </c>
      <c r="AE38" s="79">
        <f t="shared" si="2"/>
        <v>229.50000000000003</v>
      </c>
      <c r="AF38" s="80">
        <f t="shared" si="3"/>
        <v>104.1</v>
      </c>
      <c r="AG38" s="80">
        <f t="shared" si="4"/>
        <v>-116.30000000000001</v>
      </c>
      <c r="AH38" s="81">
        <f t="shared" si="5"/>
        <v>173.5</v>
      </c>
      <c r="AI38" s="81">
        <f t="shared" si="6"/>
        <v>-185.70000000000002</v>
      </c>
      <c r="AJ38" s="82">
        <f t="shared" si="7"/>
        <v>-1.2000000000000028</v>
      </c>
      <c r="AK38" s="82">
        <f t="shared" si="8"/>
        <v>-6.4999999999999858</v>
      </c>
      <c r="AL38" s="83">
        <f t="shared" si="9"/>
        <v>7.3999999999999773</v>
      </c>
      <c r="AM38" s="83">
        <f t="shared" si="10"/>
        <v>-19.599999999999952</v>
      </c>
      <c r="AN38" s="84">
        <f t="shared" si="11"/>
        <v>-12.199999999999989</v>
      </c>
      <c r="AO38" s="85">
        <f t="shared" si="12"/>
        <v>2641.8</v>
      </c>
      <c r="AP38" s="86">
        <f t="shared" si="13"/>
        <v>1528.8</v>
      </c>
      <c r="AQ38" s="87">
        <f t="shared" si="14"/>
        <v>2220.4</v>
      </c>
      <c r="AR38" s="88">
        <f t="shared" si="15"/>
        <v>2359.1999999999998</v>
      </c>
      <c r="AS38" s="89">
        <f t="shared" si="16"/>
        <v>2005.3</v>
      </c>
      <c r="AT38" s="90">
        <f t="shared" si="17"/>
        <v>2027</v>
      </c>
      <c r="AV38" s="58"/>
      <c r="AW38" s="48" t="s">
        <v>97</v>
      </c>
      <c r="AX38" s="58">
        <f>SUM(AS$18:AS$24)+SUM(AS$32:AS$38)</f>
        <v>28106.5</v>
      </c>
      <c r="AY38" s="58">
        <f>SUM(AT$18:AT$24)+SUM(AT$32:AT$38)</f>
        <v>28024.400000000001</v>
      </c>
      <c r="AZ38" s="58"/>
      <c r="BA38" s="58"/>
      <c r="BC38" s="4"/>
      <c r="BD38" s="4"/>
      <c r="BE38" s="61"/>
      <c r="BF38" s="121"/>
      <c r="BG38" s="121"/>
      <c r="BH38" s="121"/>
      <c r="BI38" s="121"/>
      <c r="BJ38" s="62"/>
      <c r="BK38" s="62"/>
      <c r="BL38" s="53"/>
      <c r="BM38" s="53"/>
      <c r="BN38" s="53"/>
      <c r="BO38" s="53"/>
      <c r="BP38" s="53"/>
      <c r="BQ38" s="53"/>
      <c r="BR38" s="53"/>
      <c r="BS38" s="53"/>
    </row>
    <row r="39" spans="1:71">
      <c r="A39" s="77">
        <v>45530</v>
      </c>
      <c r="B39">
        <v>-23.5</v>
      </c>
      <c r="C39">
        <v>-5.6000000000000005</v>
      </c>
      <c r="D39">
        <v>8.1</v>
      </c>
      <c r="E39">
        <v>16.3</v>
      </c>
      <c r="F39">
        <v>19.2</v>
      </c>
      <c r="G39">
        <v>18.8</v>
      </c>
      <c r="H39">
        <v>17.5</v>
      </c>
      <c r="I39">
        <v>18</v>
      </c>
      <c r="J39">
        <v>22</v>
      </c>
      <c r="K39">
        <v>30</v>
      </c>
      <c r="L39">
        <v>40.699999999999996</v>
      </c>
      <c r="M39">
        <v>51.7</v>
      </c>
      <c r="N39">
        <v>59.5</v>
      </c>
      <c r="O39">
        <v>61</v>
      </c>
      <c r="P39">
        <v>53.900000000000006</v>
      </c>
      <c r="Q39">
        <v>37.700000000000003</v>
      </c>
      <c r="R39">
        <v>13.900000000000002</v>
      </c>
      <c r="S39">
        <v>-14.299999999999999</v>
      </c>
      <c r="T39">
        <v>-42.5</v>
      </c>
      <c r="U39">
        <v>-66</v>
      </c>
      <c r="V39">
        <v>-81</v>
      </c>
      <c r="W39">
        <v>-85.1</v>
      </c>
      <c r="X39">
        <v>-78.400000000000006</v>
      </c>
      <c r="Y39">
        <v>-62.6</v>
      </c>
      <c r="AB39" s="78">
        <f t="shared" si="19"/>
        <v>391.59999999999991</v>
      </c>
      <c r="AC39" s="78">
        <f t="shared" si="1"/>
        <v>-382.3</v>
      </c>
      <c r="AD39" s="79">
        <f t="shared" si="20"/>
        <v>-203.89999999999998</v>
      </c>
      <c r="AE39" s="79">
        <f t="shared" si="2"/>
        <v>213.2</v>
      </c>
      <c r="AF39" s="80">
        <f t="shared" si="3"/>
        <v>49.70000000000001</v>
      </c>
      <c r="AG39" s="80">
        <f t="shared" si="4"/>
        <v>-40.400000000000006</v>
      </c>
      <c r="AH39" s="81">
        <f t="shared" si="5"/>
        <v>245</v>
      </c>
      <c r="AI39" s="81">
        <f t="shared" si="6"/>
        <v>-235.70000000000002</v>
      </c>
      <c r="AJ39" s="82">
        <f t="shared" si="7"/>
        <v>4.6000000000000014</v>
      </c>
      <c r="AK39" s="82">
        <f t="shared" si="8"/>
        <v>1.9000000000000057</v>
      </c>
      <c r="AL39" s="83">
        <f t="shared" si="9"/>
        <v>21.400000000000006</v>
      </c>
      <c r="AM39" s="83">
        <f t="shared" si="10"/>
        <v>-12.10000000000003</v>
      </c>
      <c r="AN39" s="84">
        <f t="shared" si="11"/>
        <v>9.2999999999998977</v>
      </c>
      <c r="AO39" s="85">
        <f t="shared" si="12"/>
        <v>2773.8999999999996</v>
      </c>
      <c r="AP39" s="86">
        <f t="shared" si="13"/>
        <v>1582.9</v>
      </c>
      <c r="AQ39" s="87">
        <f t="shared" si="14"/>
        <v>2090.1</v>
      </c>
      <c r="AR39" s="88">
        <f t="shared" si="15"/>
        <v>2480.6999999999998</v>
      </c>
      <c r="AS39" s="89">
        <f t="shared" si="16"/>
        <v>2002.7</v>
      </c>
      <c r="AT39" s="90">
        <f t="shared" si="17"/>
        <v>2033.5</v>
      </c>
      <c r="AV39" s="79" t="s">
        <v>118</v>
      </c>
      <c r="AW39" s="79" t="s">
        <v>119</v>
      </c>
      <c r="AX39" s="97">
        <f>AO13</f>
        <v>2000</v>
      </c>
      <c r="AY39" s="97">
        <f>AP13</f>
        <v>2000</v>
      </c>
      <c r="AZ39" s="97">
        <f>AX37-AX38-AX39</f>
        <v>-206.09999999999854</v>
      </c>
      <c r="BA39" s="97">
        <f>AY37-AY38-AY39</f>
        <v>-57.100000000002183</v>
      </c>
      <c r="BC39" s="4"/>
      <c r="BD39" s="4"/>
      <c r="BE39" s="113"/>
      <c r="BF39" s="120" t="s">
        <v>157</v>
      </c>
      <c r="BG39" s="120"/>
      <c r="BH39" s="120"/>
      <c r="BI39" s="120"/>
      <c r="BJ39" s="114"/>
      <c r="BK39" s="115" t="s">
        <v>147</v>
      </c>
      <c r="BL39" s="53"/>
      <c r="BM39" s="53">
        <f>BM62</f>
        <v>-508.2168018440359</v>
      </c>
      <c r="BN39" s="53">
        <f>BM61</f>
        <v>-246.33879086538172</v>
      </c>
      <c r="BO39" s="53">
        <f>BM63</f>
        <v>233.90157034402932</v>
      </c>
      <c r="BP39" s="53">
        <f>BM64</f>
        <v>-120.24036120941105</v>
      </c>
      <c r="BQ39" s="53">
        <f>BM65</f>
        <v>-852.67758173076345</v>
      </c>
      <c r="BR39" s="53">
        <f>BM66</f>
        <v>-246.33879086538172</v>
      </c>
      <c r="BS39" s="53">
        <f>BM67</f>
        <v>-72.196859311941353</v>
      </c>
    </row>
    <row r="40" spans="1:71">
      <c r="A40" s="77">
        <v>45531</v>
      </c>
      <c r="B40">
        <v>-41.5</v>
      </c>
      <c r="C40">
        <v>-19.2</v>
      </c>
      <c r="D40">
        <v>0.3</v>
      </c>
      <c r="E40">
        <v>14.099999999999998</v>
      </c>
      <c r="F40">
        <v>21.4</v>
      </c>
      <c r="G40">
        <v>22.900000000000002</v>
      </c>
      <c r="H40">
        <v>21.099999999999998</v>
      </c>
      <c r="I40">
        <v>19.100000000000001</v>
      </c>
      <c r="J40">
        <v>19.900000000000002</v>
      </c>
      <c r="K40">
        <v>25</v>
      </c>
      <c r="L40">
        <v>34.699999999999996</v>
      </c>
      <c r="M40">
        <v>47.099999999999994</v>
      </c>
      <c r="N40">
        <v>59</v>
      </c>
      <c r="O40">
        <v>66.5</v>
      </c>
      <c r="P40">
        <v>66.100000000000009</v>
      </c>
      <c r="Q40">
        <v>55.800000000000004</v>
      </c>
      <c r="R40">
        <v>35.4</v>
      </c>
      <c r="S40">
        <v>7.3</v>
      </c>
      <c r="T40">
        <v>-24.4</v>
      </c>
      <c r="U40">
        <v>-54.7</v>
      </c>
      <c r="V40">
        <v>-78.400000000000006</v>
      </c>
      <c r="W40">
        <v>-91.5</v>
      </c>
      <c r="X40">
        <v>-92.300000000000011</v>
      </c>
      <c r="Y40">
        <v>-81.2</v>
      </c>
      <c r="AB40" s="78">
        <f t="shared" si="19"/>
        <v>457</v>
      </c>
      <c r="AC40" s="78">
        <f t="shared" si="1"/>
        <v>-424.5</v>
      </c>
      <c r="AD40" s="79">
        <f t="shared" si="20"/>
        <v>-132.39999999999998</v>
      </c>
      <c r="AE40" s="79">
        <f t="shared" si="2"/>
        <v>164.89999999999998</v>
      </c>
      <c r="AF40" s="80">
        <f t="shared" si="3"/>
        <v>-27.000000000000014</v>
      </c>
      <c r="AG40" s="80">
        <f t="shared" si="4"/>
        <v>59.500000000000028</v>
      </c>
      <c r="AH40" s="81">
        <f t="shared" si="5"/>
        <v>288.10000000000002</v>
      </c>
      <c r="AI40" s="81">
        <f t="shared" si="6"/>
        <v>-255.60000000000002</v>
      </c>
      <c r="AJ40" s="82">
        <f t="shared" si="7"/>
        <v>10.299999999999997</v>
      </c>
      <c r="AK40" s="82">
        <f t="shared" si="8"/>
        <v>11.300000000000011</v>
      </c>
      <c r="AL40" s="83">
        <f t="shared" si="9"/>
        <v>33.799999999999997</v>
      </c>
      <c r="AM40" s="83">
        <f t="shared" si="10"/>
        <v>-1.3000000000000256</v>
      </c>
      <c r="AN40" s="84">
        <f t="shared" si="11"/>
        <v>32.5</v>
      </c>
      <c r="AO40" s="85">
        <f t="shared" si="12"/>
        <v>2881.5</v>
      </c>
      <c r="AP40" s="86">
        <f t="shared" si="13"/>
        <v>1702.7</v>
      </c>
      <c r="AQ40" s="87">
        <f t="shared" si="14"/>
        <v>1913.5</v>
      </c>
      <c r="AR40" s="88">
        <f t="shared" si="15"/>
        <v>2543.6999999999998</v>
      </c>
      <c r="AS40" s="89">
        <f t="shared" si="16"/>
        <v>1999</v>
      </c>
      <c r="AT40" s="90">
        <f t="shared" si="17"/>
        <v>2035.1</v>
      </c>
      <c r="AV40" s="48" t="s">
        <v>121</v>
      </c>
      <c r="AW40" s="48" t="s">
        <v>88</v>
      </c>
      <c r="AX40" s="58">
        <f>SUM(AS$22:AS$27)+SUM(AS$36:AS$41)</f>
        <v>24010.1</v>
      </c>
      <c r="AY40" s="58">
        <f>SUM(AT$22:AT$27)+SUM(AT$36:AT$41)</f>
        <v>24333.5</v>
      </c>
      <c r="AZ40" s="58"/>
      <c r="BA40" s="58"/>
      <c r="BC40" s="4"/>
      <c r="BD40" s="4"/>
      <c r="BE40" s="113"/>
      <c r="BF40" s="120" t="s">
        <v>157</v>
      </c>
      <c r="BG40" s="120"/>
      <c r="BH40" s="120"/>
      <c r="BI40" s="120"/>
      <c r="BJ40" s="114"/>
      <c r="BK40" s="115" t="s">
        <v>159</v>
      </c>
      <c r="BL40" s="53"/>
      <c r="BM40" s="122">
        <f>BR81</f>
        <v>-0.33012209533573483</v>
      </c>
      <c r="BN40" s="53">
        <f>BR80</f>
        <v>-0.33012209533573483</v>
      </c>
      <c r="BO40" s="53">
        <f>BR82</f>
        <v>-2.5431553210146842</v>
      </c>
      <c r="BP40" s="122">
        <f>BR84</f>
        <v>1.3403082054602544</v>
      </c>
      <c r="BQ40" s="122">
        <f>BR85</f>
        <v>-0.66024419067146967</v>
      </c>
      <c r="BR40" s="53">
        <f>BR86</f>
        <v>-0.33012209533573483</v>
      </c>
      <c r="BS40" s="53">
        <f>BR87</f>
        <v>0</v>
      </c>
    </row>
    <row r="41" spans="1:71">
      <c r="A41" s="77">
        <v>45532</v>
      </c>
      <c r="B41">
        <v>-61.199999999999996</v>
      </c>
      <c r="C41">
        <v>-36.700000000000003</v>
      </c>
      <c r="D41">
        <v>-12.4</v>
      </c>
      <c r="E41">
        <v>7.3999999999999995</v>
      </c>
      <c r="F41">
        <v>20</v>
      </c>
      <c r="G41">
        <v>25.2</v>
      </c>
      <c r="H41">
        <v>24.4</v>
      </c>
      <c r="I41">
        <v>20.9</v>
      </c>
      <c r="J41">
        <v>18.3</v>
      </c>
      <c r="K41">
        <v>19.600000000000001</v>
      </c>
      <c r="L41">
        <v>26.400000000000002</v>
      </c>
      <c r="M41">
        <v>38.200000000000003</v>
      </c>
      <c r="N41">
        <v>52.300000000000004</v>
      </c>
      <c r="O41">
        <v>65</v>
      </c>
      <c r="P41">
        <v>71.899999999999991</v>
      </c>
      <c r="Q41">
        <v>69.3</v>
      </c>
      <c r="R41">
        <v>55.500000000000007</v>
      </c>
      <c r="S41">
        <v>31.2</v>
      </c>
      <c r="T41">
        <v>-0.6</v>
      </c>
      <c r="U41">
        <v>-34.9</v>
      </c>
      <c r="V41">
        <v>-65.900000000000006</v>
      </c>
      <c r="W41">
        <v>-88.2</v>
      </c>
      <c r="X41">
        <v>-98.3</v>
      </c>
      <c r="Y41">
        <v>-94.699999999999989</v>
      </c>
      <c r="AB41" s="78">
        <f t="shared" si="19"/>
        <v>493</v>
      </c>
      <c r="AC41" s="78">
        <f t="shared" si="1"/>
        <v>-440.3</v>
      </c>
      <c r="AD41" s="79">
        <f t="shared" si="20"/>
        <v>-37.40000000000002</v>
      </c>
      <c r="AE41" s="79">
        <f t="shared" si="2"/>
        <v>90.1</v>
      </c>
      <c r="AF41" s="80">
        <f t="shared" si="3"/>
        <v>-118.10000000000002</v>
      </c>
      <c r="AG41" s="80">
        <f t="shared" si="4"/>
        <v>170.79999999999995</v>
      </c>
      <c r="AH41" s="81">
        <f t="shared" si="5"/>
        <v>287.5</v>
      </c>
      <c r="AI41" s="81">
        <f t="shared" si="6"/>
        <v>-234.79999999999998</v>
      </c>
      <c r="AJ41" s="82">
        <f t="shared" si="7"/>
        <v>14.800000000000026</v>
      </c>
      <c r="AK41" s="82">
        <f t="shared" si="8"/>
        <v>19.999999999999986</v>
      </c>
      <c r="AL41" s="83">
        <f t="shared" si="9"/>
        <v>41.099999999999994</v>
      </c>
      <c r="AM41" s="83">
        <f t="shared" si="10"/>
        <v>11.600000000000037</v>
      </c>
      <c r="AN41" s="84">
        <f t="shared" si="11"/>
        <v>52.699999999999989</v>
      </c>
      <c r="AO41" s="85">
        <f t="shared" si="12"/>
        <v>2933.3</v>
      </c>
      <c r="AP41" s="86">
        <f t="shared" si="13"/>
        <v>1872.5</v>
      </c>
      <c r="AQ41" s="87">
        <f t="shared" si="14"/>
        <v>1711.1</v>
      </c>
      <c r="AR41" s="88">
        <f t="shared" si="15"/>
        <v>2522.3000000000002</v>
      </c>
      <c r="AS41" s="89">
        <f t="shared" si="16"/>
        <v>1994.8</v>
      </c>
      <c r="AT41" s="90">
        <f t="shared" si="17"/>
        <v>2029.5</v>
      </c>
      <c r="AV41" s="58"/>
      <c r="AW41" s="48" t="s">
        <v>97</v>
      </c>
      <c r="AX41" s="58">
        <f>SUM(AS$15:AS$20)+SUM(AS$29:AS$34)</f>
        <v>24005.9</v>
      </c>
      <c r="AY41" s="58">
        <f>SUM(AT$15:AT$20)+SUM(AT$29:AT$34)</f>
        <v>23650.6</v>
      </c>
      <c r="AZ41" s="58">
        <f>AX40-AX41</f>
        <v>4.1999999999970896</v>
      </c>
      <c r="BA41" s="58">
        <f>AY40-AY41</f>
        <v>682.90000000000146</v>
      </c>
      <c r="BC41" s="4"/>
      <c r="BD41" s="4"/>
      <c r="BE41" s="113"/>
      <c r="BF41" s="120" t="s">
        <v>157</v>
      </c>
      <c r="BG41" s="120"/>
      <c r="BH41" s="120"/>
      <c r="BI41" s="120"/>
      <c r="BJ41" s="114"/>
      <c r="BK41" s="115" t="s">
        <v>160</v>
      </c>
      <c r="BL41" s="53"/>
      <c r="BM41" s="53">
        <v>0</v>
      </c>
      <c r="BN41" s="53">
        <f>BX9</f>
        <v>-16.082263382327984</v>
      </c>
      <c r="BO41" s="53">
        <f>BX30</f>
        <v>-10.367865473661013</v>
      </c>
      <c r="BP41" s="53">
        <f>BX21</f>
        <v>-17.366098507859292</v>
      </c>
      <c r="BQ41" s="53">
        <v>0</v>
      </c>
      <c r="BR41" s="53">
        <v>0</v>
      </c>
      <c r="BS41" s="53">
        <f>BN41</f>
        <v>-16.082263382327984</v>
      </c>
    </row>
    <row r="42" spans="1:71">
      <c r="A42" s="77">
        <v>45533</v>
      </c>
      <c r="B42">
        <v>-79.100000000000009</v>
      </c>
      <c r="C42">
        <v>-55.2</v>
      </c>
      <c r="D42">
        <v>-28.199999999999996</v>
      </c>
      <c r="E42">
        <v>-3.3000000000000003</v>
      </c>
      <c r="F42">
        <v>15.299999999999999</v>
      </c>
      <c r="G42">
        <v>25.5</v>
      </c>
      <c r="H42">
        <v>27.500000000000004</v>
      </c>
      <c r="I42">
        <v>23.9</v>
      </c>
      <c r="J42">
        <v>18.399999999999999</v>
      </c>
      <c r="K42">
        <v>15.2</v>
      </c>
      <c r="L42">
        <v>17.2</v>
      </c>
      <c r="M42">
        <v>25.6</v>
      </c>
      <c r="N42">
        <v>39.300000000000004</v>
      </c>
      <c r="O42">
        <v>54.900000000000006</v>
      </c>
      <c r="P42">
        <v>68</v>
      </c>
      <c r="Q42">
        <v>73.8</v>
      </c>
      <c r="R42">
        <v>68.899999999999991</v>
      </c>
      <c r="S42">
        <v>52.1</v>
      </c>
      <c r="T42">
        <v>24.7</v>
      </c>
      <c r="U42">
        <v>-9.4</v>
      </c>
      <c r="V42">
        <v>-44.4</v>
      </c>
      <c r="W42">
        <v>-74.2</v>
      </c>
      <c r="X42">
        <v>-93.600000000000009</v>
      </c>
      <c r="Y42">
        <v>-99.3</v>
      </c>
      <c r="AB42" s="78">
        <f t="shared" si="19"/>
        <v>484.8</v>
      </c>
      <c r="AC42" s="78">
        <f t="shared" si="1"/>
        <v>-421.20000000000005</v>
      </c>
      <c r="AD42" s="79">
        <f t="shared" si="20"/>
        <v>60.800000000000026</v>
      </c>
      <c r="AE42" s="79">
        <f t="shared" si="2"/>
        <v>2.8000000000000007</v>
      </c>
      <c r="AF42" s="80">
        <f t="shared" si="3"/>
        <v>-209.40000000000003</v>
      </c>
      <c r="AG42" s="80">
        <f t="shared" si="4"/>
        <v>273.00000000000006</v>
      </c>
      <c r="AH42" s="81">
        <f t="shared" si="5"/>
        <v>232</v>
      </c>
      <c r="AI42" s="81">
        <f t="shared" si="6"/>
        <v>-168.40000000000003</v>
      </c>
      <c r="AJ42" s="82">
        <f t="shared" si="7"/>
        <v>16.300000000000011</v>
      </c>
      <c r="AK42" s="82">
        <f t="shared" si="8"/>
        <v>25.299999999999969</v>
      </c>
      <c r="AL42" s="83">
        <f t="shared" si="9"/>
        <v>40.400000000000027</v>
      </c>
      <c r="AM42" s="83">
        <f t="shared" si="10"/>
        <v>23.200000000000017</v>
      </c>
      <c r="AN42" s="84">
        <f t="shared" si="11"/>
        <v>63.599999999999966</v>
      </c>
      <c r="AO42" s="85">
        <f t="shared" si="12"/>
        <v>2906</v>
      </c>
      <c r="AP42" s="86">
        <f t="shared" si="13"/>
        <v>2058</v>
      </c>
      <c r="AQ42" s="87">
        <f t="shared" si="14"/>
        <v>1517.6</v>
      </c>
      <c r="AR42" s="88">
        <f t="shared" si="15"/>
        <v>2400.4</v>
      </c>
      <c r="AS42" s="89">
        <f t="shared" si="16"/>
        <v>1991</v>
      </c>
      <c r="AT42" s="90">
        <f t="shared" si="17"/>
        <v>2017.2</v>
      </c>
      <c r="AV42" s="48" t="s">
        <v>128</v>
      </c>
      <c r="AW42" s="48" t="s">
        <v>88</v>
      </c>
      <c r="AX42" s="58">
        <f>AS14+AS15+SUM(AS$19:AS$22)+SUM(AS$27:AS$29)+SUM(AS$34:AS$37)+SUM(AS41:AS42)</f>
        <v>30010.600000000002</v>
      </c>
      <c r="AY42" s="58">
        <f>AT14+AT15+SUM(AT$19:AT$22)+SUM(AT$27:AT$29)+SUM(AT$34:AT$37)+SUM(AT41:AT42)</f>
        <v>29990.7</v>
      </c>
      <c r="AZ42" s="58"/>
      <c r="BA42" s="58"/>
      <c r="BC42" s="4"/>
      <c r="BD42" s="4"/>
      <c r="BE42" s="113"/>
      <c r="BF42" s="114" t="s">
        <v>161</v>
      </c>
      <c r="BG42" s="114"/>
      <c r="BH42" s="114"/>
      <c r="BI42" s="114"/>
      <c r="BJ42" s="114"/>
      <c r="BK42" s="115"/>
      <c r="BL42" s="53"/>
      <c r="BM42" s="53">
        <v>333</v>
      </c>
      <c r="BN42" s="53">
        <v>345</v>
      </c>
      <c r="BO42" s="53">
        <v>327</v>
      </c>
      <c r="BP42" s="53">
        <v>173</v>
      </c>
      <c r="BQ42" s="53">
        <v>160</v>
      </c>
      <c r="BR42" s="53">
        <v>307</v>
      </c>
      <c r="BS42" s="53">
        <v>318</v>
      </c>
    </row>
    <row r="43" spans="1:71">
      <c r="AN43" s="34">
        <f t="shared" ref="AN43:AT43" si="24">SUM(AN14:AN42)</f>
        <v>-29.300000000000296</v>
      </c>
      <c r="AO43" s="34">
        <f t="shared" si="24"/>
        <v>76650.3</v>
      </c>
      <c r="AP43" s="34">
        <f t="shared" si="24"/>
        <v>56508.299999999988</v>
      </c>
      <c r="AQ43" s="34">
        <f t="shared" si="24"/>
        <v>55599.299999999988</v>
      </c>
      <c r="AR43" s="34">
        <f t="shared" si="24"/>
        <v>58757.9</v>
      </c>
      <c r="AS43" s="34">
        <f t="shared" si="24"/>
        <v>58006.9</v>
      </c>
      <c r="AT43" s="34">
        <f t="shared" si="24"/>
        <v>57991.7</v>
      </c>
      <c r="AV43" s="58"/>
      <c r="AW43" s="48" t="s">
        <v>97</v>
      </c>
      <c r="AX43" s="58">
        <f>SUM(AS$16:AS$18)+SUM(AS$23:AS$26)+SUM(AS$30:AS$33)+SUM(AS$38:AS$40)</f>
        <v>27996.3</v>
      </c>
      <c r="AY43" s="58">
        <f>SUM(AT$16:AT$18)+SUM(AT$23:AT$26)+SUM(AT$30:AT$33)+SUM(AT$38:AT$40)</f>
        <v>28001</v>
      </c>
      <c r="AZ43" s="58"/>
      <c r="BA43" s="58"/>
      <c r="BC43" s="4"/>
      <c r="BD43" s="4"/>
      <c r="BE43" s="113"/>
      <c r="BF43" s="114" t="s">
        <v>162</v>
      </c>
      <c r="BG43" s="114"/>
      <c r="BH43" s="114"/>
      <c r="BI43" s="114"/>
      <c r="BJ43" s="114"/>
      <c r="BK43" s="115"/>
      <c r="BL43" s="53"/>
      <c r="BM43" s="53">
        <f t="shared" ref="BM43:BS43" si="25">BM51</f>
        <v>0</v>
      </c>
      <c r="BN43" s="53">
        <f t="shared" si="25"/>
        <v>0</v>
      </c>
      <c r="BO43" s="53">
        <f t="shared" si="25"/>
        <v>0</v>
      </c>
      <c r="BP43" s="53">
        <f t="shared" si="25"/>
        <v>0</v>
      </c>
      <c r="BQ43" s="53">
        <f t="shared" si="25"/>
        <v>0</v>
      </c>
      <c r="BR43" s="53">
        <f t="shared" si="25"/>
        <v>0</v>
      </c>
      <c r="BS43" s="53">
        <f t="shared" si="25"/>
        <v>0</v>
      </c>
    </row>
    <row r="44" spans="1:71">
      <c r="AV44" s="79" t="s">
        <v>118</v>
      </c>
      <c r="AW44" s="79" t="s">
        <v>119</v>
      </c>
      <c r="AX44" s="97">
        <f>AO13</f>
        <v>2000</v>
      </c>
      <c r="AY44" s="97">
        <f>AP13</f>
        <v>2000</v>
      </c>
      <c r="AZ44" s="97">
        <f>AX42-AX43-AX44</f>
        <v>14.30000000000291</v>
      </c>
      <c r="BA44" s="97">
        <f>AY42-AY43-AY44</f>
        <v>-10.299999999999272</v>
      </c>
      <c r="BC44" s="4"/>
      <c r="BD44" s="4"/>
      <c r="BE44" s="113"/>
      <c r="BF44" s="114" t="s">
        <v>5</v>
      </c>
      <c r="BG44" s="114"/>
      <c r="BH44" s="114"/>
      <c r="BI44" s="114"/>
      <c r="BJ44" s="114"/>
      <c r="BK44" s="115" t="s">
        <v>56</v>
      </c>
      <c r="BL44" s="53"/>
      <c r="BM44" s="53">
        <f t="shared" ref="BM44:BS44" si="26">SUM(BM39:BM43)</f>
        <v>-175.54692393937165</v>
      </c>
      <c r="BN44" s="53">
        <f t="shared" si="26"/>
        <v>82.248823656954585</v>
      </c>
      <c r="BO44" s="53">
        <f t="shared" si="26"/>
        <v>547.99054954935355</v>
      </c>
      <c r="BP44" s="53">
        <f t="shared" si="26"/>
        <v>36.733848488189921</v>
      </c>
      <c r="BQ44" s="53">
        <f t="shared" si="26"/>
        <v>-693.33782592143496</v>
      </c>
      <c r="BR44" s="53">
        <f t="shared" si="26"/>
        <v>60.331087039282551</v>
      </c>
      <c r="BS44" s="53">
        <f t="shared" si="26"/>
        <v>229.72087730573065</v>
      </c>
    </row>
    <row r="45" spans="1:71">
      <c r="AV45" s="48" t="s">
        <v>129</v>
      </c>
      <c r="AW45" s="48" t="s">
        <v>88</v>
      </c>
      <c r="AX45" s="58">
        <f>SUM(AS$18:AS$20)+SUM(AS$25:AS$27)+SUM(AS$32:AS$34)+SUM(AS$39:AS$41)</f>
        <v>24011.200000000001</v>
      </c>
      <c r="AY45" s="58">
        <f>SUM(AT$18:AT$20)+SUM(AT$25:AT$27)+SUM(AT$32:AT$34)+SUM(AT$39:AT$41)</f>
        <v>24008.400000000001</v>
      </c>
      <c r="AZ45" s="58"/>
      <c r="BA45" s="58"/>
      <c r="BC45" s="123" t="s">
        <v>163</v>
      </c>
      <c r="BD45" s="4"/>
      <c r="BE45" s="101"/>
      <c r="BF45" s="102" t="s">
        <v>164</v>
      </c>
      <c r="BG45" s="102"/>
      <c r="BH45" s="102"/>
      <c r="BI45" s="102"/>
      <c r="BJ45" s="102"/>
      <c r="BK45" s="102"/>
      <c r="BL45" s="53"/>
      <c r="BM45" s="53">
        <f t="shared" ref="BM45:BS45" si="27">BM44-(INT(BM44/360)*360)</f>
        <v>184.45307606062835</v>
      </c>
      <c r="BN45" s="53">
        <f t="shared" si="27"/>
        <v>82.248823656954585</v>
      </c>
      <c r="BO45" s="53">
        <f t="shared" si="27"/>
        <v>187.99054954935355</v>
      </c>
      <c r="BP45" s="53">
        <f t="shared" si="27"/>
        <v>36.733848488189921</v>
      </c>
      <c r="BQ45" s="53">
        <f t="shared" si="27"/>
        <v>26.662174078565045</v>
      </c>
      <c r="BR45" s="53">
        <f t="shared" si="27"/>
        <v>60.331087039282551</v>
      </c>
      <c r="BS45" s="53">
        <f t="shared" si="27"/>
        <v>229.72087730573065</v>
      </c>
    </row>
    <row r="46" spans="1:71">
      <c r="AV46" s="124" t="s">
        <v>165</v>
      </c>
      <c r="AW46" s="48" t="s">
        <v>97</v>
      </c>
      <c r="AX46" s="94">
        <f>SUM(AS15:AS17)+SUM(AS22:AS24)+SUM(AS29:AS31)+SUM(AS36:AS38)</f>
        <v>24004.800000000003</v>
      </c>
      <c r="AY46" s="94">
        <f>SUM(AT15:AT17)+SUM(AT22:AT24)+SUM(AT29:AT31)+SUM(AT36:AT38)</f>
        <v>23975.699999999997</v>
      </c>
      <c r="AZ46" s="94">
        <f>AX45-AX46</f>
        <v>6.3999999999978172</v>
      </c>
      <c r="BA46" s="94">
        <f>AY45-AY46</f>
        <v>32.700000000004366</v>
      </c>
      <c r="BC46" s="14"/>
      <c r="BD46" s="14"/>
      <c r="BE46" s="14"/>
      <c r="BF46" s="14"/>
      <c r="BG46" s="14"/>
      <c r="BH46" s="14"/>
      <c r="BI46" s="14"/>
      <c r="BJ46" s="14"/>
      <c r="BK46" s="14"/>
      <c r="BL46" s="125">
        <f>BL10/(29*24)</f>
        <v>-4.2097701149425709E-2</v>
      </c>
      <c r="BM46" s="53">
        <f t="shared" ref="BM46:BS46" si="28">BM$32/(BM$33*BM$34*BM$35)</f>
        <v>34.383863991323409</v>
      </c>
      <c r="BN46" s="53">
        <f>BN$32/(BN$33*BN$34*BN$35)</f>
        <v>6.08066900641112</v>
      </c>
      <c r="BO46" s="53">
        <f t="shared" si="28"/>
        <v>4.605357452102635</v>
      </c>
      <c r="BP46" s="53">
        <f t="shared" si="28"/>
        <v>36.907120671273866</v>
      </c>
      <c r="BQ46" s="53">
        <f t="shared" si="28"/>
        <v>25.372384441181687</v>
      </c>
      <c r="BR46" s="53">
        <f t="shared" si="28"/>
        <v>3.8733105391916552E-2</v>
      </c>
      <c r="BS46" s="53">
        <f t="shared" si="28"/>
        <v>0.13564059803512896</v>
      </c>
    </row>
    <row r="47" spans="1:71">
      <c r="BC47" s="14"/>
      <c r="BD47" s="14"/>
      <c r="BE47" s="14"/>
      <c r="BF47" s="14"/>
      <c r="BG47" s="14"/>
      <c r="BH47" s="14"/>
      <c r="BI47" s="14"/>
      <c r="BJ47" s="14"/>
      <c r="BK47" s="14"/>
      <c r="BL47" s="126"/>
      <c r="BM47" s="126"/>
      <c r="BN47" s="126"/>
      <c r="BO47" s="126"/>
      <c r="BP47" s="126"/>
      <c r="BQ47" s="126"/>
      <c r="BR47" s="126"/>
      <c r="BS47" s="126"/>
    </row>
    <row r="48" spans="1:71">
      <c r="BC48" s="14"/>
      <c r="BD48" s="14"/>
      <c r="BE48" s="14"/>
      <c r="BF48" s="14"/>
      <c r="BG48" s="14"/>
      <c r="BH48" s="14"/>
      <c r="BI48" s="14"/>
      <c r="BJ48" s="14"/>
      <c r="BK48" s="14"/>
      <c r="BL48" s="127" t="s">
        <v>166</v>
      </c>
      <c r="BM48" s="128" t="s">
        <v>167</v>
      </c>
      <c r="BN48" s="126"/>
      <c r="BO48" s="126"/>
      <c r="BP48" s="126"/>
      <c r="BQ48" s="126"/>
      <c r="BR48" s="126"/>
      <c r="BS48" s="126"/>
    </row>
    <row r="49" spans="55:74">
      <c r="BC49" s="14"/>
      <c r="BD49" s="14"/>
      <c r="BE49" s="14"/>
      <c r="BF49" s="14"/>
      <c r="BG49" s="14"/>
      <c r="BH49" s="14"/>
      <c r="BI49" s="14"/>
      <c r="BJ49" s="14"/>
      <c r="BK49" s="14"/>
      <c r="BL49" s="126"/>
      <c r="BM49" s="129">
        <f t="shared" ref="BM49:BS49" si="29">ATAN(BM31/BM30)*180/PI()</f>
        <v>-14.540351207815201</v>
      </c>
      <c r="BN49" s="129">
        <f t="shared" si="29"/>
        <v>-16.918505783615387</v>
      </c>
      <c r="BO49" s="129">
        <f t="shared" si="29"/>
        <v>72.478014734241626</v>
      </c>
      <c r="BP49" s="129">
        <f t="shared" si="29"/>
        <v>-5.1697587635209699</v>
      </c>
      <c r="BQ49" s="129">
        <f t="shared" si="29"/>
        <v>39.953400090906158</v>
      </c>
      <c r="BR49" s="129">
        <f t="shared" si="29"/>
        <v>13.534003154595506</v>
      </c>
      <c r="BS49" s="129">
        <f t="shared" si="29"/>
        <v>-72.86444036520227</v>
      </c>
    </row>
    <row r="50" spans="55:74">
      <c r="BC50" s="14"/>
      <c r="BD50" s="14"/>
      <c r="BE50" s="14"/>
      <c r="BF50" s="14"/>
      <c r="BG50" s="14"/>
      <c r="BH50" s="14"/>
      <c r="BI50" s="14"/>
      <c r="BJ50" s="14"/>
      <c r="BK50" s="14"/>
      <c r="BL50" s="126"/>
      <c r="BM50" s="129">
        <f t="shared" ref="BM50:BS50" si="30">IF(BM30&lt;0,BM49+180,IF(BM31&lt;0,BM49+360,BM49))</f>
        <v>165.45964879218479</v>
      </c>
      <c r="BN50" s="129">
        <f t="shared" si="30"/>
        <v>163.08149421638461</v>
      </c>
      <c r="BO50" s="129">
        <f t="shared" si="30"/>
        <v>252.47801473424164</v>
      </c>
      <c r="BP50" s="129">
        <f t="shared" si="30"/>
        <v>354.83024123647903</v>
      </c>
      <c r="BQ50" s="129">
        <f t="shared" si="30"/>
        <v>39.953400090906158</v>
      </c>
      <c r="BR50" s="129">
        <f t="shared" si="30"/>
        <v>193.5340031545955</v>
      </c>
      <c r="BS50" s="129">
        <f t="shared" si="30"/>
        <v>107.13555963479773</v>
      </c>
    </row>
    <row r="51" spans="55:74">
      <c r="BC51" s="130"/>
      <c r="BD51" s="130"/>
      <c r="BE51" s="130"/>
      <c r="BF51" s="130"/>
      <c r="BG51" s="130"/>
      <c r="BH51" s="130"/>
      <c r="BI51" s="130"/>
      <c r="BJ51" s="131" t="s">
        <v>168</v>
      </c>
      <c r="BK51" s="132"/>
      <c r="BL51" s="132"/>
      <c r="BM51" s="132"/>
      <c r="BN51" s="133"/>
      <c r="BO51" s="133"/>
      <c r="BP51" s="133"/>
      <c r="BQ51" s="133"/>
      <c r="BR51" s="133"/>
      <c r="BS51" s="133"/>
    </row>
    <row r="52" spans="55:74">
      <c r="BC52" s="130"/>
      <c r="BD52" s="130"/>
      <c r="BE52" s="130"/>
      <c r="BF52" s="130"/>
      <c r="BG52" s="130"/>
      <c r="BH52" s="130"/>
      <c r="BI52" s="130"/>
      <c r="BJ52" s="130"/>
      <c r="BK52" s="130"/>
      <c r="BL52" s="133"/>
      <c r="BM52" s="134" t="s">
        <v>169</v>
      </c>
      <c r="BN52" s="134" t="s">
        <v>170</v>
      </c>
      <c r="BO52" s="134" t="s">
        <v>171</v>
      </c>
      <c r="BP52" s="135"/>
      <c r="BQ52" s="135"/>
      <c r="BR52" s="135"/>
      <c r="BS52" s="135"/>
    </row>
    <row r="53" spans="55:74">
      <c r="BC53" s="130"/>
      <c r="BD53" s="130"/>
      <c r="BE53" s="130"/>
      <c r="BF53" s="130"/>
      <c r="BG53" s="130"/>
      <c r="BH53" s="130"/>
      <c r="BI53" s="130"/>
      <c r="BJ53" s="136" t="s">
        <v>172</v>
      </c>
      <c r="BK53" s="136">
        <f>277.02+(481267.89*BR56)+(0.0011*BR56*BR56)</f>
        <v>600027.07096577669</v>
      </c>
      <c r="BL53" s="137">
        <f>TRUNC(BK53)</f>
        <v>600027</v>
      </c>
      <c r="BM53" s="137">
        <f>BK53/360</f>
        <v>1666.7418637938242</v>
      </c>
      <c r="BN53" s="137">
        <f>(BM53-INT(BM53))*360</f>
        <v>267.07096577672019</v>
      </c>
      <c r="BO53" s="137">
        <f>((BM53-INT(BM53))*360)/(180/PI())</f>
        <v>4.6612676892848626</v>
      </c>
      <c r="BP53" s="167" t="s">
        <v>173</v>
      </c>
      <c r="BQ53" s="167"/>
      <c r="BR53" s="133"/>
      <c r="BS53" s="135">
        <f>IF(BV54=1,BV53-1,(IF(BV54=2,BV53+30,(IF(BV54=3,BV53+58,(IF(BV54=4,BV53+89,(IF(BV54=5,BV53+119,(IF(BV54=6,BV53+150,(IF(BV54=7,BV53+180,(IF(BV54=8,BV53+211,BT53)))))))))))))))</f>
        <v>226</v>
      </c>
      <c r="BT53" s="138" t="b">
        <f>IF(BV54=9,BV53+242,(IF(BV54=10,BV53+272,(IF(BV54=11,BV53+303,(IF(BV54=12,BV53+333)))))))</f>
        <v>0</v>
      </c>
      <c r="BU53" s="138"/>
      <c r="BV53" s="139">
        <f>V6</f>
        <v>15</v>
      </c>
    </row>
    <row r="54" spans="55:74">
      <c r="BC54" s="130"/>
      <c r="BD54" s="130"/>
      <c r="BE54" s="130"/>
      <c r="BF54" s="130"/>
      <c r="BG54" s="130"/>
      <c r="BH54" s="130"/>
      <c r="BI54" s="130"/>
      <c r="BJ54" s="136" t="s">
        <v>174</v>
      </c>
      <c r="BK54" s="136">
        <f>280.19+(36000.77*$BR$56)+(0.0003*$BR$56*$BR$56)</f>
        <v>45143.901570344031</v>
      </c>
      <c r="BL54" s="137">
        <f>TRUNC(BK54)</f>
        <v>45143</v>
      </c>
      <c r="BM54" s="137">
        <f>$BK54/360</f>
        <v>125.39972658428897</v>
      </c>
      <c r="BN54" s="140">
        <f>(BM54-INT(BM54))*360</f>
        <v>143.90157034402932</v>
      </c>
      <c r="BO54" s="137">
        <f>((BM54-INT(BM54))*360)/(180/PI())</f>
        <v>2.5115562012935411</v>
      </c>
      <c r="BP54" s="133"/>
      <c r="BQ54" s="141" t="s">
        <v>175</v>
      </c>
      <c r="BR54" s="133">
        <f>BS54</f>
        <v>227</v>
      </c>
      <c r="BS54" s="135">
        <f>IF((BV55/4)-INT(BV55/4)=0,BS55,BS53)</f>
        <v>227</v>
      </c>
      <c r="BT54" s="135"/>
      <c r="BU54" s="138"/>
      <c r="BV54" s="139">
        <f>W6</f>
        <v>8</v>
      </c>
    </row>
    <row r="55" spans="55:74">
      <c r="BC55" s="130"/>
      <c r="BD55" s="130"/>
      <c r="BE55" s="130"/>
      <c r="BF55" s="130"/>
      <c r="BG55" s="130"/>
      <c r="BH55" s="130"/>
      <c r="BI55" s="130"/>
      <c r="BJ55" s="136" t="s">
        <v>176</v>
      </c>
      <c r="BK55" s="136">
        <f>334.39+(4069.04*BR56)+(0.0103*BR56^2)</f>
        <v>5405.1929547980662</v>
      </c>
      <c r="BL55" s="137">
        <f>TRUNC(BK55)</f>
        <v>5405</v>
      </c>
      <c r="BM55" s="137">
        <f>$BK55/360</f>
        <v>15.014424874439072</v>
      </c>
      <c r="BN55" s="137">
        <f>(BM55-INT(BM55))*360</f>
        <v>5.1929547980660118</v>
      </c>
      <c r="BO55" s="137">
        <f>((BM55-INT(BM55))*360)/(180/PI())</f>
        <v>9.063415913348917E-2</v>
      </c>
      <c r="BP55" s="133"/>
      <c r="BQ55" s="141" t="s">
        <v>177</v>
      </c>
      <c r="BR55" s="135">
        <f>INT( (BV55-1901)/4)</f>
        <v>30</v>
      </c>
      <c r="BS55" s="135">
        <f>IF(BV54&lt;3,BS53,BS53+1)</f>
        <v>227</v>
      </c>
      <c r="BT55" s="135"/>
      <c r="BU55" s="138"/>
      <c r="BV55" s="139">
        <f>X6</f>
        <v>2024</v>
      </c>
    </row>
    <row r="56" spans="55:74">
      <c r="BC56" s="130"/>
      <c r="BD56" s="130"/>
      <c r="BE56" s="130"/>
      <c r="BF56" s="130"/>
      <c r="BG56" s="130"/>
      <c r="BH56" s="130"/>
      <c r="BI56" s="130"/>
      <c r="BJ56" s="136" t="s">
        <v>178</v>
      </c>
      <c r="BK56" s="136">
        <f>259.16-(1934.14*BR56)+(0.0021*BR56*BR56)</f>
        <v>-2151.1379127252953</v>
      </c>
      <c r="BL56" s="137">
        <f>TRUNC(BK56)</f>
        <v>-2151</v>
      </c>
      <c r="BM56" s="137">
        <f>$BK56/360</f>
        <v>-5.9753830909035983</v>
      </c>
      <c r="BN56" s="137">
        <f>(BM56-INT(BM56))*360</f>
        <v>8.8620872747046064</v>
      </c>
      <c r="BO56" s="137">
        <f>((BM56-INT(BM56))*360)/(180/PI())</f>
        <v>0.15467260154268658</v>
      </c>
      <c r="BP56" s="133"/>
      <c r="BQ56" s="141" t="s">
        <v>179</v>
      </c>
      <c r="BR56" s="135">
        <f>((365*(BV55-1900))+BR54+BR55)/36525</f>
        <v>1.2461875427789186</v>
      </c>
      <c r="BS56" s="135"/>
      <c r="BT56" s="138"/>
    </row>
    <row r="57" spans="55:74">
      <c r="BC57" s="130"/>
      <c r="BD57" s="130"/>
      <c r="BE57" s="130"/>
      <c r="BF57" s="130"/>
      <c r="BG57" s="130"/>
      <c r="BH57" s="130"/>
      <c r="BI57" s="130"/>
      <c r="BJ57" s="136" t="s">
        <v>180</v>
      </c>
      <c r="BK57" s="136">
        <f>281.22+(1.72*BR56)+(0.0005*BR56*BR56)</f>
        <v>283.36421906527568</v>
      </c>
      <c r="BL57" s="137">
        <f>TRUNC(BK57)</f>
        <v>283</v>
      </c>
      <c r="BM57" s="137">
        <f>$BK57/360</f>
        <v>0.78712283073687683</v>
      </c>
      <c r="BN57" s="137">
        <f>(BM57-INT(BM57))*360</f>
        <v>283.36421906527568</v>
      </c>
      <c r="BO57" s="137">
        <f>((BM57-INT(BM57))*360)/(180/PI())</f>
        <v>4.9456386050315491</v>
      </c>
      <c r="BP57" s="133"/>
      <c r="BQ57" s="133"/>
      <c r="BR57" s="133"/>
      <c r="BS57" s="133"/>
    </row>
    <row r="58" spans="55:74">
      <c r="BC58" s="130"/>
      <c r="BD58" s="130"/>
      <c r="BE58" s="130"/>
      <c r="BF58" s="130"/>
      <c r="BG58" s="130"/>
      <c r="BH58" s="130"/>
      <c r="BI58" s="130"/>
      <c r="BJ58" s="130"/>
      <c r="BK58" s="130"/>
      <c r="BL58" s="133"/>
      <c r="BM58" s="133"/>
      <c r="BN58" s="133"/>
      <c r="BO58" s="133"/>
      <c r="BP58" s="133"/>
      <c r="BQ58" s="133"/>
      <c r="BR58" s="133"/>
      <c r="BS58" s="133"/>
    </row>
    <row r="59" spans="55:74">
      <c r="BC59" s="130"/>
      <c r="BD59" s="130"/>
      <c r="BE59" s="130"/>
      <c r="BF59" s="130"/>
      <c r="BG59" s="130"/>
      <c r="BH59" s="130"/>
      <c r="BI59" s="130"/>
      <c r="BJ59" s="142" t="s">
        <v>181</v>
      </c>
      <c r="BK59" s="142"/>
      <c r="BL59" s="133"/>
      <c r="BM59" s="134" t="s">
        <v>182</v>
      </c>
      <c r="BN59" s="134" t="s">
        <v>183</v>
      </c>
      <c r="BO59" s="130"/>
      <c r="BP59" s="130"/>
      <c r="BQ59" s="133"/>
      <c r="BR59" s="133"/>
      <c r="BS59" s="133"/>
    </row>
    <row r="60" spans="55:74">
      <c r="BC60" s="130"/>
      <c r="BD60" s="130"/>
      <c r="BE60" s="130"/>
      <c r="BF60" s="130"/>
      <c r="BG60" s="130"/>
      <c r="BH60" s="130"/>
      <c r="BI60" s="130"/>
      <c r="BJ60" s="143" t="s">
        <v>184</v>
      </c>
      <c r="BK60" s="144"/>
      <c r="BL60" s="145"/>
      <c r="BM60" s="137">
        <v>0</v>
      </c>
      <c r="BN60" s="137">
        <f t="shared" ref="BN60:BN67" si="31">BM60*PI()/180</f>
        <v>0</v>
      </c>
      <c r="BO60" s="130"/>
      <c r="BP60" s="25"/>
      <c r="BQ60" s="134"/>
      <c r="BR60" s="134"/>
      <c r="BS60" s="134"/>
    </row>
    <row r="61" spans="55:74">
      <c r="BC61" s="130"/>
      <c r="BD61" s="130"/>
      <c r="BE61" s="130"/>
      <c r="BF61" s="130"/>
      <c r="BG61" s="130"/>
      <c r="BH61" s="130"/>
      <c r="BI61" s="130"/>
      <c r="BJ61" s="143" t="s">
        <v>185</v>
      </c>
      <c r="BK61" s="144"/>
      <c r="BL61" s="145"/>
      <c r="BM61" s="137">
        <f>((-2*BN53)+(2*BN54))</f>
        <v>-246.33879086538172</v>
      </c>
      <c r="BN61" s="137">
        <f t="shared" si="31"/>
        <v>-4.299422975982643</v>
      </c>
      <c r="BO61" s="130"/>
      <c r="BP61" s="130"/>
      <c r="BQ61" s="130"/>
      <c r="BR61" s="130"/>
      <c r="BS61" s="130"/>
    </row>
    <row r="62" spans="55:74">
      <c r="BC62" s="130"/>
      <c r="BD62" s="130"/>
      <c r="BE62" s="130"/>
      <c r="BF62" s="130"/>
      <c r="BG62" s="130"/>
      <c r="BH62" s="130"/>
      <c r="BI62" s="130"/>
      <c r="BJ62" s="143" t="s">
        <v>186</v>
      </c>
      <c r="BK62" s="144"/>
      <c r="BL62" s="145"/>
      <c r="BM62" s="137">
        <f>((-3*BN53)+(2*BN54)+BN55)</f>
        <v>-508.2168018440359</v>
      </c>
      <c r="BN62" s="137">
        <f t="shared" si="31"/>
        <v>-8.8700565061340164</v>
      </c>
      <c r="BO62" s="130"/>
      <c r="BP62" s="130"/>
      <c r="BQ62" s="133"/>
      <c r="BR62" s="133"/>
      <c r="BS62" s="133"/>
    </row>
    <row r="63" spans="55:74">
      <c r="BC63" s="130"/>
      <c r="BD63" s="130"/>
      <c r="BE63" s="130"/>
      <c r="BF63" s="130"/>
      <c r="BG63" s="130"/>
      <c r="BH63" s="130"/>
      <c r="BI63" s="130"/>
      <c r="BJ63" s="143" t="s">
        <v>187</v>
      </c>
      <c r="BK63" s="144"/>
      <c r="BL63" s="145"/>
      <c r="BM63" s="137">
        <f>BN54+90</f>
        <v>233.90157034402932</v>
      </c>
      <c r="BN63" s="137">
        <f t="shared" si="31"/>
        <v>4.0823525280884372</v>
      </c>
      <c r="BO63" s="130"/>
      <c r="BP63" s="25"/>
      <c r="BQ63" s="134"/>
      <c r="BR63" s="134"/>
      <c r="BS63" s="134"/>
    </row>
    <row r="64" spans="55:74">
      <c r="BC64" s="130"/>
      <c r="BD64" s="130"/>
      <c r="BE64" s="130"/>
      <c r="BF64" s="130"/>
      <c r="BG64" s="130"/>
      <c r="BH64" s="130"/>
      <c r="BI64" s="130"/>
      <c r="BJ64" s="143" t="s">
        <v>188</v>
      </c>
      <c r="BK64" s="144"/>
      <c r="BL64" s="145"/>
      <c r="BM64" s="137">
        <f>(-2*BN53)+(BN54)+270</f>
        <v>-120.24036120941105</v>
      </c>
      <c r="BN64" s="137">
        <f t="shared" si="31"/>
        <v>-2.0985901968914935</v>
      </c>
      <c r="BO64" s="130"/>
      <c r="BP64" s="130"/>
      <c r="BQ64" s="130"/>
      <c r="BR64" s="130"/>
      <c r="BS64" s="130"/>
    </row>
    <row r="65" spans="55:71">
      <c r="BC65" s="130"/>
      <c r="BD65" s="130"/>
      <c r="BE65" s="130"/>
      <c r="BF65" s="130"/>
      <c r="BG65" s="130"/>
      <c r="BH65" s="130"/>
      <c r="BI65" s="130"/>
      <c r="BJ65" s="143" t="s">
        <v>189</v>
      </c>
      <c r="BK65" s="144"/>
      <c r="BL65" s="145"/>
      <c r="BM65" s="137">
        <f>(2*BM61)-360</f>
        <v>-852.67758173076345</v>
      </c>
      <c r="BN65" s="137">
        <f t="shared" si="31"/>
        <v>-14.88203125914487</v>
      </c>
      <c r="BO65" s="133"/>
      <c r="BP65" s="133"/>
      <c r="BQ65" s="133"/>
      <c r="BR65" s="133"/>
      <c r="BS65" s="133"/>
    </row>
    <row r="66" spans="55:71">
      <c r="BC66" s="130"/>
      <c r="BD66" s="130"/>
      <c r="BE66" s="130"/>
      <c r="BF66" s="130"/>
      <c r="BG66" s="130"/>
      <c r="BH66" s="130"/>
      <c r="BI66" s="130"/>
      <c r="BJ66" s="143" t="s">
        <v>190</v>
      </c>
      <c r="BK66" s="144"/>
      <c r="BL66" s="145"/>
      <c r="BM66" s="137">
        <f>BM61</f>
        <v>-246.33879086538172</v>
      </c>
      <c r="BN66" s="137">
        <f t="shared" si="31"/>
        <v>-4.299422975982643</v>
      </c>
      <c r="BO66" s="133"/>
      <c r="BP66" s="134"/>
      <c r="BQ66" s="134"/>
      <c r="BR66" s="134"/>
      <c r="BS66" s="133"/>
    </row>
    <row r="67" spans="55:71">
      <c r="BC67" s="130"/>
      <c r="BD67" s="130"/>
      <c r="BE67" s="130"/>
      <c r="BF67" s="130"/>
      <c r="BG67" s="130"/>
      <c r="BH67" s="130"/>
      <c r="BI67" s="130"/>
      <c r="BJ67" s="143" t="s">
        <v>191</v>
      </c>
      <c r="BK67" s="144"/>
      <c r="BL67" s="145"/>
      <c r="BM67" s="137">
        <f>2*BN54-360</f>
        <v>-72.196859311941353</v>
      </c>
      <c r="BN67" s="137">
        <f t="shared" si="31"/>
        <v>-1.2600729045925045</v>
      </c>
      <c r="BO67" s="133"/>
      <c r="BP67" s="134"/>
      <c r="BQ67" s="134"/>
      <c r="BR67" s="134"/>
      <c r="BS67" s="133"/>
    </row>
    <row r="68" spans="55:71">
      <c r="BC68" s="130"/>
      <c r="BD68" s="130"/>
      <c r="BE68" s="130"/>
      <c r="BF68" s="130"/>
      <c r="BG68" s="130"/>
      <c r="BH68" s="130"/>
      <c r="BI68" s="130"/>
      <c r="BJ68" s="130"/>
      <c r="BK68" s="130"/>
      <c r="BL68" s="133"/>
      <c r="BM68" s="133"/>
      <c r="BN68" s="133"/>
      <c r="BO68" s="133"/>
      <c r="BP68" s="133"/>
      <c r="BQ68" s="133"/>
      <c r="BR68" s="133"/>
      <c r="BS68" s="133"/>
    </row>
    <row r="69" spans="55:71">
      <c r="BC69" s="130"/>
      <c r="BD69" s="130"/>
      <c r="BE69" s="130"/>
      <c r="BF69" s="130"/>
      <c r="BG69" s="130"/>
      <c r="BH69" s="130"/>
      <c r="BI69" s="130"/>
      <c r="BJ69" s="142" t="s">
        <v>192</v>
      </c>
      <c r="BK69" s="142"/>
      <c r="BL69" s="133"/>
      <c r="BM69" s="133"/>
      <c r="BN69" s="133"/>
      <c r="BO69" s="133"/>
      <c r="BP69" s="133"/>
      <c r="BQ69" s="133"/>
      <c r="BR69" s="133"/>
      <c r="BS69" s="133"/>
    </row>
    <row r="70" spans="55:71">
      <c r="BC70" s="130"/>
      <c r="BD70" s="130"/>
      <c r="BE70" s="130"/>
      <c r="BF70" s="130"/>
      <c r="BG70" s="130"/>
      <c r="BH70" s="130"/>
      <c r="BI70" s="130"/>
      <c r="BJ70" s="143" t="s">
        <v>193</v>
      </c>
      <c r="BK70" s="144"/>
      <c r="BL70" s="146">
        <v>1</v>
      </c>
      <c r="BM70" s="146"/>
      <c r="BN70" s="146"/>
      <c r="BO70" s="146"/>
      <c r="BP70" s="145"/>
      <c r="BQ70" s="137">
        <f>1</f>
        <v>1</v>
      </c>
      <c r="BR70" s="133"/>
      <c r="BS70" s="133"/>
    </row>
    <row r="71" spans="55:71">
      <c r="BC71" s="130"/>
      <c r="BD71" s="130"/>
      <c r="BE71" s="130"/>
      <c r="BF71" s="130"/>
      <c r="BG71" s="130"/>
      <c r="BH71" s="130"/>
      <c r="BI71" s="130"/>
      <c r="BJ71" s="143" t="s">
        <v>194</v>
      </c>
      <c r="BK71" s="144"/>
      <c r="BL71" s="146" t="s">
        <v>195</v>
      </c>
      <c r="BM71" s="146"/>
      <c r="BN71" s="146"/>
      <c r="BO71" s="146"/>
      <c r="BP71" s="145"/>
      <c r="BQ71" s="137">
        <f>1.0004-(0.0373*COS(BO56))+(0.0002*COS(2*BO56))</f>
        <v>0.96373579321673342</v>
      </c>
      <c r="BR71" s="133"/>
      <c r="BS71" s="133"/>
    </row>
    <row r="72" spans="55:71">
      <c r="BC72" s="130"/>
      <c r="BD72" s="130"/>
      <c r="BE72" s="130"/>
      <c r="BF72" s="130"/>
      <c r="BG72" s="130"/>
      <c r="BH72" s="130"/>
      <c r="BI72" s="130"/>
      <c r="BJ72" s="143" t="s">
        <v>196</v>
      </c>
      <c r="BK72" s="144"/>
      <c r="BL72" s="146"/>
      <c r="BM72" s="146"/>
      <c r="BN72" s="146"/>
      <c r="BO72" s="146"/>
      <c r="BP72" s="145"/>
      <c r="BQ72" s="137">
        <f>BQ71</f>
        <v>0.96373579321673342</v>
      </c>
      <c r="BR72" s="133"/>
      <c r="BS72" s="133"/>
    </row>
    <row r="73" spans="55:71">
      <c r="BC73" s="130"/>
      <c r="BD73" s="130"/>
      <c r="BE73" s="130"/>
      <c r="BF73" s="130"/>
      <c r="BG73" s="130"/>
      <c r="BH73" s="130"/>
      <c r="BI73" s="130"/>
      <c r="BJ73" s="143" t="s">
        <v>197</v>
      </c>
      <c r="BK73" s="144"/>
      <c r="BL73" s="146" t="s">
        <v>198</v>
      </c>
      <c r="BM73" s="146"/>
      <c r="BN73" s="146"/>
      <c r="BO73" s="146"/>
      <c r="BP73" s="145"/>
      <c r="BQ73" s="137">
        <f>1.0241+(0.2863*COS(BO56))+(0.0083*COS(2*BO56))-(0.0015*COS(3*BO56))</f>
        <v>1.313546789304574</v>
      </c>
      <c r="BR73" s="133"/>
      <c r="BS73" s="133"/>
    </row>
    <row r="74" spans="55:71">
      <c r="BC74" s="130"/>
      <c r="BD74" s="130"/>
      <c r="BE74" s="130"/>
      <c r="BF74" s="130"/>
      <c r="BG74" s="130"/>
      <c r="BH74" s="130"/>
      <c r="BI74" s="130"/>
      <c r="BJ74" s="143" t="s">
        <v>199</v>
      </c>
      <c r="BK74" s="144"/>
      <c r="BL74" s="146" t="s">
        <v>200</v>
      </c>
      <c r="BM74" s="146"/>
      <c r="BN74" s="146"/>
      <c r="BO74" s="146"/>
      <c r="BP74" s="145"/>
      <c r="BQ74" s="137">
        <f>1.006+(0.115*COS(BO56))-(0.0088*COS(2*BO56))+(0.0006*COS(3*BO56))</f>
        <v>1.1117813980000133</v>
      </c>
      <c r="BR74" s="133"/>
      <c r="BS74" s="133"/>
    </row>
    <row r="75" spans="55:71">
      <c r="BC75" s="130"/>
      <c r="BD75" s="130"/>
      <c r="BE75" s="130"/>
      <c r="BF75" s="130"/>
      <c r="BG75" s="130"/>
      <c r="BH75" s="130"/>
      <c r="BI75" s="130"/>
      <c r="BJ75" s="143" t="s">
        <v>201</v>
      </c>
      <c r="BK75" s="144"/>
      <c r="BL75" s="146" t="s">
        <v>202</v>
      </c>
      <c r="BM75" s="146"/>
      <c r="BN75" s="146"/>
      <c r="BO75" s="146"/>
      <c r="BP75" s="145"/>
      <c r="BQ75" s="137">
        <f>1.0089+(0.1871*COS(BO56)-(0.0147*COS(2*BO56))+(0.0014*COS(3*BO56)))</f>
        <v>1.1810161336266312</v>
      </c>
      <c r="BR75" s="133"/>
      <c r="BS75" s="133"/>
    </row>
    <row r="76" spans="55:71">
      <c r="BC76" s="130"/>
      <c r="BD76" s="130"/>
      <c r="BE76" s="130"/>
      <c r="BF76" s="130"/>
      <c r="BG76" s="130"/>
      <c r="BH76" s="130"/>
      <c r="BI76" s="130"/>
      <c r="BJ76" s="143" t="s">
        <v>203</v>
      </c>
      <c r="BK76" s="144"/>
      <c r="BL76" s="146" t="s">
        <v>204</v>
      </c>
      <c r="BM76" s="146"/>
      <c r="BN76" s="146"/>
      <c r="BO76" s="146"/>
      <c r="BP76" s="145"/>
      <c r="BQ76" s="137">
        <f>BQ71*BQ71</f>
        <v>0.92878667912708635</v>
      </c>
      <c r="BR76" s="133"/>
      <c r="BS76" s="133"/>
    </row>
    <row r="77" spans="55:71">
      <c r="BC77" s="130"/>
      <c r="BD77" s="130"/>
      <c r="BE77" s="130"/>
      <c r="BF77" s="130"/>
      <c r="BG77" s="130"/>
      <c r="BH77" s="130"/>
      <c r="BI77" s="130"/>
      <c r="BJ77" s="143" t="s">
        <v>205</v>
      </c>
      <c r="BK77" s="144"/>
      <c r="BL77" s="146" t="s">
        <v>206</v>
      </c>
      <c r="BM77" s="146"/>
      <c r="BN77" s="146"/>
      <c r="BO77" s="146"/>
      <c r="BP77" s="145"/>
      <c r="BQ77" s="137">
        <f>BQ71</f>
        <v>0.96373579321673342</v>
      </c>
      <c r="BR77" s="133"/>
      <c r="BS77" s="133"/>
    </row>
    <row r="78" spans="55:71">
      <c r="BC78" s="130"/>
      <c r="BD78" s="130"/>
      <c r="BE78" s="130"/>
      <c r="BF78" s="130"/>
      <c r="BG78" s="130"/>
      <c r="BH78" s="130"/>
      <c r="BI78" s="130"/>
      <c r="BJ78" s="130"/>
      <c r="BK78" s="130"/>
      <c r="BL78" s="133"/>
      <c r="BM78" s="133"/>
      <c r="BN78" s="133"/>
      <c r="BO78" s="133"/>
      <c r="BP78" s="133"/>
      <c r="BQ78" s="133"/>
      <c r="BR78" s="133"/>
      <c r="BS78" s="133"/>
    </row>
    <row r="79" spans="55:71">
      <c r="BC79" s="130"/>
      <c r="BD79" s="130"/>
      <c r="BE79" s="130"/>
      <c r="BF79" s="130"/>
      <c r="BG79" s="130"/>
      <c r="BH79" s="130"/>
      <c r="BI79" s="130"/>
      <c r="BJ79" s="143" t="s">
        <v>207</v>
      </c>
      <c r="BK79" s="144"/>
      <c r="BL79" s="146">
        <v>0</v>
      </c>
      <c r="BM79" s="146"/>
      <c r="BN79" s="146"/>
      <c r="BO79" s="146"/>
      <c r="BP79" s="145"/>
      <c r="BQ79" s="137">
        <v>0</v>
      </c>
      <c r="BR79" s="137">
        <f t="shared" ref="BR79:BR86" si="32">$BQ79*(180/PI())</f>
        <v>0</v>
      </c>
      <c r="BS79" s="133"/>
    </row>
    <row r="80" spans="55:71">
      <c r="BC80" s="130">
        <f>-2.14*PI()/180</f>
        <v>-3.7350045992678653E-2</v>
      </c>
      <c r="BD80" s="130"/>
      <c r="BE80" s="130"/>
      <c r="BF80" s="130"/>
      <c r="BG80" s="130"/>
      <c r="BH80" s="130"/>
      <c r="BI80" s="130"/>
      <c r="BJ80" s="143" t="s">
        <v>208</v>
      </c>
      <c r="BK80" s="144"/>
      <c r="BL80" s="146" t="s">
        <v>209</v>
      </c>
      <c r="BM80" s="146"/>
      <c r="BN80" s="146"/>
      <c r="BO80" s="146"/>
      <c r="BP80" s="145"/>
      <c r="BQ80" s="137">
        <f>-0.0374*SIN(BO56)</f>
        <v>-5.7617174971911879E-3</v>
      </c>
      <c r="BR80" s="137">
        <f t="shared" si="32"/>
        <v>-0.33012209533573483</v>
      </c>
      <c r="BS80" s="133"/>
    </row>
    <row r="81" spans="55:71">
      <c r="BC81" s="130"/>
      <c r="BD81" s="130"/>
      <c r="BE81" s="130"/>
      <c r="BF81" s="130"/>
      <c r="BG81" s="130"/>
      <c r="BH81" s="130"/>
      <c r="BI81" s="130"/>
      <c r="BJ81" s="143" t="s">
        <v>210</v>
      </c>
      <c r="BK81" s="144"/>
      <c r="BL81" s="146"/>
      <c r="BM81" s="146"/>
      <c r="BN81" s="146"/>
      <c r="BO81" s="146"/>
      <c r="BP81" s="145"/>
      <c r="BQ81" s="137">
        <f>BQ80</f>
        <v>-5.7617174971911879E-3</v>
      </c>
      <c r="BR81" s="137">
        <f t="shared" si="32"/>
        <v>-0.33012209533573483</v>
      </c>
      <c r="BS81" s="133"/>
    </row>
    <row r="82" spans="55:71">
      <c r="BC82" s="130">
        <f>0.04*PI()/180</f>
        <v>6.9813170079773186E-4</v>
      </c>
      <c r="BD82" s="130"/>
      <c r="BE82" s="130"/>
      <c r="BF82" s="130"/>
      <c r="BG82" s="130"/>
      <c r="BH82" s="130"/>
      <c r="BI82" s="130"/>
      <c r="BJ82" s="143" t="s">
        <v>211</v>
      </c>
      <c r="BK82" s="144"/>
      <c r="BL82" s="146" t="s">
        <v>212</v>
      </c>
      <c r="BM82" s="146"/>
      <c r="BN82" s="146"/>
      <c r="BO82" s="146"/>
      <c r="BP82" s="145"/>
      <c r="BQ82" s="137">
        <f>(-0.3096*SIN(BO56))+(0.0119*SIN(2*BO56))-(0.0007*SIN(3*BO56))</f>
        <v>-4.4386433741319578E-2</v>
      </c>
      <c r="BR82" s="137">
        <f t="shared" si="32"/>
        <v>-2.5431553210146842</v>
      </c>
      <c r="BS82" s="133"/>
    </row>
    <row r="83" spans="55:71">
      <c r="BC83" s="130">
        <v>2</v>
      </c>
      <c r="BD83" s="130"/>
      <c r="BE83" s="130"/>
      <c r="BF83" s="130"/>
      <c r="BG83" s="130"/>
      <c r="BH83" s="130"/>
      <c r="BI83" s="130"/>
      <c r="BJ83" s="143" t="s">
        <v>213</v>
      </c>
      <c r="BK83" s="144"/>
      <c r="BL83" s="146" t="s">
        <v>214</v>
      </c>
      <c r="BM83" s="146"/>
      <c r="BN83" s="146"/>
      <c r="BO83" s="146"/>
      <c r="BP83" s="145"/>
      <c r="BQ83" s="137">
        <f>(-0.1546*SIN(BO56))+(0.0119*SIN(2*BO56))-(0.0012*SIN(3*BO56))</f>
        <v>-2.0731430356607884E-2</v>
      </c>
      <c r="BR83" s="137">
        <f t="shared" si="32"/>
        <v>-1.1878234627030269</v>
      </c>
      <c r="BS83" s="133"/>
    </row>
    <row r="84" spans="55:71">
      <c r="BC84" s="130">
        <f>0.19*PI()/180</f>
        <v>3.3161255787892258E-3</v>
      </c>
      <c r="BD84" s="130"/>
      <c r="BE84" s="130"/>
      <c r="BF84" s="130"/>
      <c r="BG84" s="130"/>
      <c r="BH84" s="130"/>
      <c r="BI84" s="130"/>
      <c r="BJ84" s="143" t="s">
        <v>215</v>
      </c>
      <c r="BK84" s="144"/>
      <c r="BL84" s="146" t="s">
        <v>216</v>
      </c>
      <c r="BM84" s="146"/>
      <c r="BN84" s="146"/>
      <c r="BO84" s="146"/>
      <c r="BP84" s="145"/>
      <c r="BQ84" s="137">
        <f>(0.1885*SIN(BO56))-(0.0234*SIN(2*BO56))+(0.0033*SIN(3*BO56))</f>
        <v>2.3392791176778081E-2</v>
      </c>
      <c r="BR84" s="137">
        <f t="shared" si="32"/>
        <v>1.3403082054602544</v>
      </c>
      <c r="BS84" s="133"/>
    </row>
    <row r="85" spans="55:71">
      <c r="BC85" s="130"/>
      <c r="BD85" s="130"/>
      <c r="BE85" s="130"/>
      <c r="BF85" s="130"/>
      <c r="BG85" s="130"/>
      <c r="BH85" s="130"/>
      <c r="BI85" s="130"/>
      <c r="BJ85" s="143" t="s">
        <v>217</v>
      </c>
      <c r="BK85" s="144"/>
      <c r="BL85" s="146"/>
      <c r="BM85" s="146"/>
      <c r="BN85" s="146"/>
      <c r="BO85" s="146"/>
      <c r="BP85" s="145"/>
      <c r="BQ85" s="137">
        <f>2*BQ80</f>
        <v>-1.1523434994382376E-2</v>
      </c>
      <c r="BR85" s="137">
        <f t="shared" si="32"/>
        <v>-0.66024419067146967</v>
      </c>
      <c r="BS85" s="133"/>
    </row>
    <row r="86" spans="55:71">
      <c r="BC86" s="130"/>
      <c r="BD86" s="130"/>
      <c r="BE86" s="130"/>
      <c r="BF86" s="130"/>
      <c r="BG86" s="130"/>
      <c r="BH86" s="130"/>
      <c r="BI86" s="130"/>
      <c r="BJ86" s="143" t="s">
        <v>218</v>
      </c>
      <c r="BK86" s="144"/>
      <c r="BL86" s="146"/>
      <c r="BM86" s="146"/>
      <c r="BN86" s="146"/>
      <c r="BO86" s="146"/>
      <c r="BP86" s="145"/>
      <c r="BQ86" s="137">
        <f>BQ80</f>
        <v>-5.7617174971911879E-3</v>
      </c>
      <c r="BR86" s="137">
        <f t="shared" si="32"/>
        <v>-0.33012209533573483</v>
      </c>
      <c r="BS86" s="133"/>
    </row>
    <row r="87" spans="55:71">
      <c r="BC87" s="130"/>
      <c r="BD87" s="130"/>
      <c r="BE87" s="130"/>
      <c r="BF87" s="130"/>
      <c r="BG87" s="130"/>
      <c r="BH87" s="130"/>
      <c r="BI87" s="130"/>
      <c r="BJ87" s="130"/>
      <c r="BK87" s="130"/>
      <c r="BL87" s="133"/>
      <c r="BM87" s="133"/>
      <c r="BN87" s="133"/>
      <c r="BO87" s="133"/>
      <c r="BP87" s="133"/>
      <c r="BQ87" s="133"/>
      <c r="BR87" s="133"/>
      <c r="BS87" s="133"/>
    </row>
    <row r="88" spans="55:71">
      <c r="BC88" s="130"/>
      <c r="BD88" s="130"/>
      <c r="BE88" s="130"/>
      <c r="BF88" s="130"/>
      <c r="BG88" s="130"/>
      <c r="BH88" s="130"/>
      <c r="BI88" s="130"/>
      <c r="BJ88" s="142" t="s">
        <v>219</v>
      </c>
      <c r="BK88" s="142"/>
      <c r="BL88" s="147"/>
      <c r="BM88" s="133"/>
      <c r="BN88" s="133"/>
      <c r="BO88" s="133"/>
      <c r="BP88" s="133"/>
      <c r="BQ88" s="133"/>
      <c r="BR88" s="133"/>
      <c r="BS88" s="133"/>
    </row>
    <row r="89" spans="55:71">
      <c r="BC89" s="130"/>
      <c r="BD89" s="130"/>
      <c r="BE89" s="130"/>
      <c r="BF89" s="130"/>
      <c r="BG89" s="130"/>
      <c r="BH89" s="130"/>
      <c r="BI89" s="130"/>
      <c r="BJ89" s="130" t="s">
        <v>220</v>
      </c>
      <c r="BK89" s="130"/>
      <c r="BL89" s="133"/>
      <c r="BM89" s="133"/>
      <c r="BN89" s="133"/>
      <c r="BO89" s="133"/>
      <c r="BP89" s="133"/>
      <c r="BQ89" s="133"/>
      <c r="BR89" s="133"/>
      <c r="BS89" s="133"/>
    </row>
    <row r="90" spans="55:71">
      <c r="BC90" s="130"/>
      <c r="BD90" s="130"/>
      <c r="BE90" s="130"/>
      <c r="BF90" s="130"/>
      <c r="BG90" s="130"/>
      <c r="BH90" s="130"/>
      <c r="BI90" s="130"/>
      <c r="BJ90" s="143"/>
      <c r="BK90" s="144" t="s">
        <v>221</v>
      </c>
      <c r="BL90" s="146"/>
      <c r="BM90" s="146"/>
      <c r="BN90" s="146"/>
      <c r="BO90" s="146"/>
      <c r="BP90" s="145"/>
      <c r="BQ90" s="136">
        <f>1+(0.272*COS((2*BO54)+BQ82))+(0.059*COS((BN54-282)*PI()/180))</f>
        <v>1.0276769222401547</v>
      </c>
      <c r="BR90" s="133"/>
      <c r="BS90" s="133"/>
    </row>
    <row r="91" spans="55:71">
      <c r="BC91" s="130"/>
      <c r="BD91" s="130"/>
      <c r="BE91" s="130"/>
      <c r="BF91" s="130"/>
      <c r="BG91" s="130"/>
      <c r="BH91" s="130"/>
      <c r="BI91" s="130"/>
      <c r="BJ91" s="143"/>
      <c r="BK91" s="144" t="s">
        <v>222</v>
      </c>
      <c r="BL91" s="146"/>
      <c r="BM91" s="146"/>
      <c r="BN91" s="146"/>
      <c r="BO91" s="146"/>
      <c r="BP91" s="145"/>
      <c r="BQ91" s="136">
        <f>(0.272*SIN((2*BO54)+BQ82))-(0.059*SIN((BN54-282)*PI()/180))</f>
        <v>-0.22300635515004824</v>
      </c>
      <c r="BR91" s="133"/>
      <c r="BS91" s="133"/>
    </row>
    <row r="92" spans="55:71">
      <c r="BC92" s="130"/>
      <c r="BD92" s="130"/>
      <c r="BE92" s="130"/>
      <c r="BF92" s="130"/>
      <c r="BG92" s="130"/>
      <c r="BH92" s="130"/>
      <c r="BI92" s="130"/>
      <c r="BJ92" s="143"/>
      <c r="BK92" s="144" t="s">
        <v>223</v>
      </c>
      <c r="BL92" s="146"/>
      <c r="BM92" s="146"/>
      <c r="BN92" s="146"/>
      <c r="BO92" s="146"/>
      <c r="BP92" s="145"/>
      <c r="BQ92" s="136">
        <f>(BQ91/SIN(BQ93))-1</f>
        <v>5.1594832120387846E-2</v>
      </c>
      <c r="BR92" s="133"/>
      <c r="BS92" s="133"/>
    </row>
    <row r="93" spans="55:71">
      <c r="BC93" s="130"/>
      <c r="BD93" s="130"/>
      <c r="BE93" s="130"/>
      <c r="BF93" s="130"/>
      <c r="BG93" s="130"/>
      <c r="BH93" s="130"/>
      <c r="BI93" s="130"/>
      <c r="BJ93" s="143"/>
      <c r="BK93" s="144" t="s">
        <v>224</v>
      </c>
      <c r="BL93" s="146"/>
      <c r="BM93" s="146"/>
      <c r="BN93" s="146"/>
      <c r="BO93" s="146"/>
      <c r="BP93" s="145"/>
      <c r="BQ93" s="136">
        <f>ATAN(BQ91/BQ90)</f>
        <v>-0.21368743731096687</v>
      </c>
      <c r="BR93" s="137">
        <f>BQ93*(180/PI())</f>
        <v>-12.243388292884759</v>
      </c>
      <c r="BS93" s="133"/>
    </row>
    <row r="94" spans="55:71">
      <c r="BC94" s="130"/>
      <c r="BD94" s="130"/>
      <c r="BE94" s="130"/>
      <c r="BF94" s="130"/>
      <c r="BG94" s="130"/>
      <c r="BH94" s="130"/>
      <c r="BI94" s="130"/>
      <c r="BJ94" s="130"/>
      <c r="BK94" s="130"/>
      <c r="BL94" s="133"/>
      <c r="BM94" s="133"/>
      <c r="BN94" s="133"/>
      <c r="BO94" s="133"/>
      <c r="BP94" s="133"/>
      <c r="BQ94" s="133"/>
      <c r="BR94" s="133"/>
      <c r="BS94" s="133"/>
    </row>
    <row r="95" spans="55:71">
      <c r="BC95" s="130"/>
      <c r="BD95" s="130"/>
      <c r="BE95" s="130"/>
      <c r="BF95" s="130"/>
      <c r="BG95" s="130"/>
      <c r="BH95" s="130"/>
      <c r="BI95" s="130"/>
      <c r="BJ95" s="130" t="s">
        <v>225</v>
      </c>
      <c r="BK95" s="130"/>
      <c r="BL95" s="133"/>
      <c r="BM95" s="133"/>
      <c r="BN95" s="133"/>
      <c r="BO95" s="133"/>
      <c r="BP95" s="133"/>
      <c r="BQ95" s="133"/>
      <c r="BR95" s="133"/>
      <c r="BS95" s="133"/>
    </row>
    <row r="96" spans="55:71">
      <c r="BC96" s="130"/>
      <c r="BD96" s="130"/>
      <c r="BE96" s="130"/>
      <c r="BF96" s="130"/>
      <c r="BG96" s="130"/>
      <c r="BH96" s="130"/>
      <c r="BI96" s="130"/>
      <c r="BJ96" s="143"/>
      <c r="BK96" s="144" t="s">
        <v>226</v>
      </c>
      <c r="BL96" s="146"/>
      <c r="BM96" s="146"/>
      <c r="BN96" s="146"/>
      <c r="BO96" s="146"/>
      <c r="BP96" s="145"/>
      <c r="BQ96" s="136">
        <f>1-(0.331*COS((2*BO54)+BQ83))</f>
        <v>0.90535235350946042</v>
      </c>
      <c r="BR96" s="133"/>
      <c r="BS96" s="133"/>
    </row>
    <row r="97" spans="55:71">
      <c r="BC97" s="130"/>
      <c r="BD97" s="130"/>
      <c r="BE97" s="130"/>
      <c r="BF97" s="130"/>
      <c r="BG97" s="130"/>
      <c r="BH97" s="130"/>
      <c r="BI97" s="130"/>
      <c r="BJ97" s="143"/>
      <c r="BK97" s="144" t="s">
        <v>227</v>
      </c>
      <c r="BL97" s="146"/>
      <c r="BM97" s="146"/>
      <c r="BN97" s="146"/>
      <c r="BO97" s="146"/>
      <c r="BP97" s="145"/>
      <c r="BQ97" s="136">
        <f>0.331*SIN((2*BO54)+BQ83)</f>
        <v>-0.31717948075782243</v>
      </c>
      <c r="BR97" s="133"/>
      <c r="BS97" s="133"/>
    </row>
    <row r="98" spans="55:71">
      <c r="BC98" s="130"/>
      <c r="BD98" s="130"/>
      <c r="BE98" s="130"/>
      <c r="BF98" s="130"/>
      <c r="BG98" s="130"/>
      <c r="BH98" s="130"/>
      <c r="BI98" s="130"/>
      <c r="BJ98" s="143"/>
      <c r="BK98" s="144" t="s">
        <v>228</v>
      </c>
      <c r="BL98" s="146"/>
      <c r="BM98" s="146"/>
      <c r="BN98" s="146"/>
      <c r="BO98" s="146"/>
      <c r="BP98" s="145"/>
      <c r="BQ98" s="136">
        <f>(BQ97/SIN(BQ99))-1</f>
        <v>-4.0695195978399767E-2</v>
      </c>
      <c r="BR98" s="133"/>
      <c r="BS98" s="133"/>
    </row>
    <row r="99" spans="55:71">
      <c r="BC99" s="130"/>
      <c r="BD99" s="130"/>
      <c r="BE99" s="130"/>
      <c r="BF99" s="130"/>
      <c r="BG99" s="130"/>
      <c r="BH99" s="130"/>
      <c r="BI99" s="130"/>
      <c r="BJ99" s="143"/>
      <c r="BK99" s="144" t="s">
        <v>229</v>
      </c>
      <c r="BL99" s="146"/>
      <c r="BM99" s="146"/>
      <c r="BN99" s="146"/>
      <c r="BO99" s="146"/>
      <c r="BP99" s="145"/>
      <c r="BQ99" s="136">
        <f>ATAN(BQ97/BQ96)</f>
        <v>-0.33697604676912229</v>
      </c>
      <c r="BR99" s="137">
        <f>BQ99*(180/PI())</f>
        <v>-19.307305276873748</v>
      </c>
      <c r="BS99" s="133"/>
    </row>
    <row r="100" spans="55:71">
      <c r="BC100" s="130"/>
      <c r="BD100" s="130"/>
      <c r="BE100" s="130"/>
      <c r="BF100" s="130"/>
      <c r="BG100" s="130"/>
      <c r="BH100" s="130"/>
      <c r="BI100" s="130"/>
      <c r="BJ100" s="130"/>
      <c r="BK100" s="130"/>
      <c r="BL100" s="133"/>
      <c r="BM100" s="133"/>
      <c r="BN100" s="133"/>
      <c r="BO100" s="133"/>
      <c r="BP100" s="133"/>
      <c r="BQ100" s="133"/>
      <c r="BR100" s="133"/>
      <c r="BS100" s="133"/>
    </row>
    <row r="101" spans="55:71">
      <c r="BC101" s="130"/>
      <c r="BD101" s="130"/>
      <c r="BE101" s="130"/>
      <c r="BF101" s="130"/>
      <c r="BG101" s="130"/>
      <c r="BH101" s="130"/>
      <c r="BI101" s="130"/>
      <c r="BJ101" s="130" t="s">
        <v>230</v>
      </c>
      <c r="BK101" s="130"/>
      <c r="BL101" s="133"/>
      <c r="BM101" s="133"/>
      <c r="BN101" s="133"/>
      <c r="BO101" s="133"/>
      <c r="BP101" s="133"/>
      <c r="BQ101" s="133"/>
      <c r="BR101" s="133"/>
      <c r="BS101" s="133"/>
    </row>
    <row r="102" spans="55:71">
      <c r="BC102" s="130"/>
      <c r="BD102" s="130"/>
      <c r="BE102" s="130"/>
      <c r="BF102" s="130"/>
      <c r="BG102" s="130"/>
      <c r="BH102" s="130"/>
      <c r="BI102" s="130"/>
      <c r="BJ102" s="143"/>
      <c r="BK102" s="144" t="s">
        <v>231</v>
      </c>
      <c r="BL102" s="146"/>
      <c r="BM102" s="146"/>
      <c r="BN102" s="146"/>
      <c r="BO102" s="146"/>
      <c r="BP102" s="145"/>
      <c r="BQ102" s="136">
        <f>1+(0.189*COS((2*BO54)-(2*BO55)))</f>
        <v>1.0243987329680553</v>
      </c>
      <c r="BR102" s="133"/>
      <c r="BS102" s="133"/>
    </row>
    <row r="103" spans="55:71">
      <c r="BC103" s="130"/>
      <c r="BD103" s="130"/>
      <c r="BE103" s="130"/>
      <c r="BF103" s="130"/>
      <c r="BG103" s="130"/>
      <c r="BH103" s="130"/>
      <c r="BI103" s="130"/>
      <c r="BJ103" s="143"/>
      <c r="BK103" s="144" t="s">
        <v>232</v>
      </c>
      <c r="BL103" s="146"/>
      <c r="BM103" s="146"/>
      <c r="BN103" s="146"/>
      <c r="BO103" s="146"/>
      <c r="BP103" s="145"/>
      <c r="BQ103" s="136">
        <f>0.189*SIN((2*BO54)-(2*BO55))</f>
        <v>-0.18741852050838928</v>
      </c>
      <c r="BR103" s="133"/>
      <c r="BS103" s="133"/>
    </row>
    <row r="104" spans="55:71">
      <c r="BC104" s="130"/>
      <c r="BD104" s="130"/>
      <c r="BE104" s="130"/>
      <c r="BF104" s="130"/>
      <c r="BG104" s="130"/>
      <c r="BH104" s="130"/>
      <c r="BI104" s="130"/>
      <c r="BJ104" s="143"/>
      <c r="BK104" s="144" t="s">
        <v>233</v>
      </c>
      <c r="BL104" s="146"/>
      <c r="BM104" s="146"/>
      <c r="BN104" s="146"/>
      <c r="BO104" s="146"/>
      <c r="BP104" s="145"/>
      <c r="BQ104" s="136">
        <f xml:space="preserve"> SQRT((BQ102*BQ102)+(BQ103*BQ103))</f>
        <v>1.0414021634009172</v>
      </c>
      <c r="BR104" s="133"/>
      <c r="BS104" s="133"/>
    </row>
    <row r="105" spans="55:71">
      <c r="BC105" s="130"/>
      <c r="BD105" s="130"/>
      <c r="BE105" s="130"/>
      <c r="BF105" s="130"/>
      <c r="BG105" s="130"/>
      <c r="BH105" s="130"/>
      <c r="BI105" s="130"/>
      <c r="BJ105" s="143"/>
      <c r="BK105" s="144" t="s">
        <v>234</v>
      </c>
      <c r="BL105" s="146"/>
      <c r="BM105" s="146"/>
      <c r="BN105" s="146"/>
      <c r="BO105" s="146"/>
      <c r="BP105" s="145"/>
      <c r="BQ105" s="136">
        <f>ATAN(BQ103/BQ102)</f>
        <v>-0.1809533889192261</v>
      </c>
      <c r="BR105" s="137">
        <f>BQ105*(180/PI())</f>
        <v>-10.367865473661013</v>
      </c>
      <c r="BS105" s="133"/>
    </row>
  </sheetData>
  <mergeCells count="7">
    <mergeCell ref="BP53:BQ53"/>
    <mergeCell ref="AB12:AC12"/>
    <mergeCell ref="AD12:AE12"/>
    <mergeCell ref="AF12:AG12"/>
    <mergeCell ref="AH12:AI12"/>
    <mergeCell ref="AJ12:AK12"/>
    <mergeCell ref="AL12:AM12"/>
  </mergeCells>
  <conditionalFormatting sqref="B14:Y27 B29:Y42">
    <cfRule type="colorScale" priority="2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B14:Y42">
    <cfRule type="colorScale" priority="1">
      <colorScale>
        <cfvo type="min"/>
        <cfvo type="percentile" val="50"/>
        <cfvo type="max"/>
        <color rgb="FFF8696B"/>
        <color rgb="FFFCFCFF"/>
        <color rgb="FF5A8AC6"/>
      </colorScale>
    </cfRule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865D34-63D6-4655-BD4F-80B46D87016F}">
  <dimension ref="A1:AD697"/>
  <sheetViews>
    <sheetView topLeftCell="A13" zoomScale="85" zoomScaleNormal="85" workbookViewId="0">
      <selection activeCell="H5" sqref="H5"/>
    </sheetView>
  </sheetViews>
  <sheetFormatPr defaultColWidth="8.85546875" defaultRowHeight="12.75"/>
  <cols>
    <col min="1" max="1" width="7.42578125" style="149" bestFit="1" customWidth="1"/>
    <col min="2" max="2" width="10.5703125" style="149" customWidth="1"/>
    <col min="3" max="3" width="8.42578125" style="149" bestFit="1" customWidth="1"/>
    <col min="4" max="4" width="7.42578125" style="149" bestFit="1" customWidth="1"/>
    <col min="5" max="5" width="8.140625" style="149" bestFit="1" customWidth="1"/>
    <col min="6" max="6" width="7.42578125" style="149" bestFit="1" customWidth="1"/>
    <col min="7" max="7" width="8.140625" style="149" bestFit="1" customWidth="1"/>
    <col min="8" max="8" width="7.140625" style="149" customWidth="1"/>
    <col min="9" max="9" width="7.5703125" style="149" bestFit="1" customWidth="1"/>
    <col min="10" max="10" width="8.140625" style="149" bestFit="1" customWidth="1"/>
    <col min="11" max="11" width="8.42578125" style="149" bestFit="1" customWidth="1"/>
    <col min="12" max="13" width="8.85546875" style="149"/>
    <col min="14" max="14" width="11" style="149" customWidth="1"/>
    <col min="15" max="18" width="8.85546875" style="149"/>
    <col min="19" max="19" width="6.7109375" style="160" bestFit="1" customWidth="1"/>
    <col min="20" max="20" width="7" style="160" bestFit="1" customWidth="1"/>
    <col min="21" max="21" width="7.28515625" style="160" bestFit="1" customWidth="1"/>
    <col min="22" max="22" width="5.5703125" style="160" bestFit="1" customWidth="1"/>
    <col min="23" max="23" width="7" style="160" bestFit="1" customWidth="1"/>
    <col min="24" max="25" width="6.7109375" style="160" bestFit="1" customWidth="1"/>
    <col min="26" max="26" width="7" style="160" bestFit="1" customWidth="1"/>
    <col min="27" max="27" width="4.42578125" style="160" bestFit="1" customWidth="1"/>
    <col min="28" max="28" width="11.85546875" style="160" bestFit="1" customWidth="1"/>
    <col min="29" max="29" width="7" style="160" bestFit="1" customWidth="1"/>
    <col min="30" max="30" width="13.28515625" style="160" bestFit="1" customWidth="1"/>
    <col min="31" max="16384" width="8.85546875" style="149"/>
  </cols>
  <sheetData>
    <row r="1" spans="1:30">
      <c r="A1" s="170" t="s">
        <v>246</v>
      </c>
      <c r="B1" s="171"/>
      <c r="C1" s="171"/>
      <c r="D1" s="171"/>
      <c r="E1" s="171"/>
      <c r="F1" s="171"/>
      <c r="G1" s="171"/>
      <c r="H1" s="171"/>
      <c r="I1" s="171"/>
      <c r="J1" s="171"/>
      <c r="K1" s="172"/>
      <c r="S1" s="68" t="s">
        <v>104</v>
      </c>
      <c r="T1" s="68" t="s">
        <v>107</v>
      </c>
      <c r="U1" s="68" t="s">
        <v>113</v>
      </c>
      <c r="V1" s="68" t="s">
        <v>117</v>
      </c>
      <c r="W1" s="68" t="s">
        <v>125</v>
      </c>
      <c r="X1" s="68" t="s">
        <v>131</v>
      </c>
      <c r="Y1" s="68" t="s">
        <v>135</v>
      </c>
      <c r="Z1" s="68" t="s">
        <v>138</v>
      </c>
      <c r="AA1" s="68" t="s">
        <v>237</v>
      </c>
      <c r="AB1" s="68" t="s">
        <v>0</v>
      </c>
      <c r="AC1" s="68" t="s">
        <v>247</v>
      </c>
      <c r="AD1" s="68" t="s">
        <v>248</v>
      </c>
    </row>
    <row r="2" spans="1:30" ht="15">
      <c r="A2" s="150"/>
      <c r="B2" s="151" t="s">
        <v>33</v>
      </c>
      <c r="C2" s="151" t="s">
        <v>34</v>
      </c>
      <c r="D2" s="151" t="s">
        <v>35</v>
      </c>
      <c r="E2" s="151" t="s">
        <v>36</v>
      </c>
      <c r="F2" s="151" t="s">
        <v>4</v>
      </c>
      <c r="G2" s="151" t="s">
        <v>3</v>
      </c>
      <c r="H2" s="151" t="s">
        <v>37</v>
      </c>
      <c r="I2" s="151" t="s">
        <v>38</v>
      </c>
      <c r="J2" s="151" t="s">
        <v>39</v>
      </c>
      <c r="K2" s="151" t="s">
        <v>40</v>
      </c>
      <c r="M2" s="152" t="s">
        <v>249</v>
      </c>
      <c r="N2" s="152"/>
      <c r="O2" s="153">
        <f>'OLAH DATA PASUT'!CK17</f>
        <v>1.5391134037291958</v>
      </c>
      <c r="P2" s="14"/>
      <c r="Q2" s="14"/>
      <c r="R2" s="14"/>
      <c r="S2" s="154">
        <f>$B$8</f>
        <v>133.74133985124286</v>
      </c>
      <c r="T2" s="155">
        <f>$B$9</f>
        <v>96.621271402629532</v>
      </c>
      <c r="U2" s="155">
        <f>$B$10</f>
        <v>40.422435296585107</v>
      </c>
      <c r="V2" s="155">
        <f>$B$11</f>
        <v>-4.2097701149425709E-2</v>
      </c>
      <c r="W2" s="155">
        <f>$B$12</f>
        <v>-40.506630698883953</v>
      </c>
      <c r="X2" s="155">
        <f>$B$13</f>
        <v>-96.705466804928392</v>
      </c>
      <c r="Y2" s="155">
        <f>$B$14</f>
        <v>-133.82553525354172</v>
      </c>
      <c r="Z2" s="155">
        <f>$B$15</f>
        <v>-138.4308927056444</v>
      </c>
      <c r="AA2" s="68">
        <v>1</v>
      </c>
      <c r="AB2" s="2">
        <v>45658</v>
      </c>
      <c r="AC2" s="156">
        <v>0</v>
      </c>
      <c r="AD2" s="156">
        <v>57.499999999999993</v>
      </c>
    </row>
    <row r="3" spans="1:30" ht="15">
      <c r="A3" s="151" t="s">
        <v>250</v>
      </c>
      <c r="B3" s="40">
        <v>-4.2097701149425709E-2</v>
      </c>
      <c r="C3" s="40">
        <v>34.383863991323409</v>
      </c>
      <c r="D3" s="40">
        <v>6.08066900641112</v>
      </c>
      <c r="E3" s="40">
        <v>4.605357452102635</v>
      </c>
      <c r="F3" s="41">
        <v>18.917229441099554</v>
      </c>
      <c r="G3" s="41">
        <v>36.907120671273866</v>
      </c>
      <c r="H3" s="41">
        <v>25.372384441181687</v>
      </c>
      <c r="I3" s="41">
        <v>12.122170001102674</v>
      </c>
      <c r="J3" s="41">
        <v>3.8733105391916552E-2</v>
      </c>
      <c r="K3" s="41">
        <v>0.13564059803512896</v>
      </c>
      <c r="M3" s="14"/>
      <c r="S3" s="154">
        <f t="shared" ref="S3:S66" si="0">$B$8</f>
        <v>133.74133985124286</v>
      </c>
      <c r="T3" s="155">
        <f t="shared" ref="T3:T66" si="1">$B$9</f>
        <v>96.621271402629532</v>
      </c>
      <c r="U3" s="155">
        <f t="shared" ref="U3:U66" si="2">$B$10</f>
        <v>40.422435296585107</v>
      </c>
      <c r="V3" s="155">
        <f t="shared" ref="V3:V66" si="3">$B$11</f>
        <v>-4.2097701149425709E-2</v>
      </c>
      <c r="W3" s="155">
        <f t="shared" ref="W3:W66" si="4">$B$12</f>
        <v>-40.506630698883953</v>
      </c>
      <c r="X3" s="155">
        <f t="shared" ref="X3:X66" si="5">$B$13</f>
        <v>-96.705466804928392</v>
      </c>
      <c r="Y3" s="155">
        <f t="shared" ref="Y3:Y66" si="6">$B$14</f>
        <v>-133.82553525354172</v>
      </c>
      <c r="Z3" s="155">
        <f t="shared" ref="Z3:Z66" si="7">$B$15</f>
        <v>-138.4308927056444</v>
      </c>
      <c r="AA3" s="68">
        <v>2</v>
      </c>
      <c r="AB3" s="2">
        <v>45658</v>
      </c>
      <c r="AC3" s="156">
        <v>1</v>
      </c>
      <c r="AD3" s="156">
        <v>36.799999999999997</v>
      </c>
    </row>
    <row r="4" spans="1:30" ht="15">
      <c r="A4" s="151" t="s">
        <v>56</v>
      </c>
      <c r="B4" s="40"/>
      <c r="C4" s="40">
        <v>184.45307606062835</v>
      </c>
      <c r="D4" s="40">
        <v>82.248823656954585</v>
      </c>
      <c r="E4" s="40">
        <v>187.99054954935355</v>
      </c>
      <c r="F4" s="41">
        <v>82.248823656954585</v>
      </c>
      <c r="G4" s="41">
        <v>36.733848488189921</v>
      </c>
      <c r="H4" s="41">
        <v>26.662174078565045</v>
      </c>
      <c r="I4" s="41">
        <v>36.733848488189921</v>
      </c>
      <c r="J4" s="41">
        <v>60.331087039282551</v>
      </c>
      <c r="K4" s="41">
        <v>229.72087730573065</v>
      </c>
      <c r="S4" s="154">
        <f t="shared" si="0"/>
        <v>133.74133985124286</v>
      </c>
      <c r="T4" s="155">
        <f t="shared" si="1"/>
        <v>96.621271402629532</v>
      </c>
      <c r="U4" s="155">
        <f t="shared" si="2"/>
        <v>40.422435296585107</v>
      </c>
      <c r="V4" s="155">
        <f t="shared" si="3"/>
        <v>-4.2097701149425709E-2</v>
      </c>
      <c r="W4" s="155">
        <f t="shared" si="4"/>
        <v>-40.506630698883953</v>
      </c>
      <c r="X4" s="155">
        <f t="shared" si="5"/>
        <v>-96.705466804928392</v>
      </c>
      <c r="Y4" s="155">
        <f t="shared" si="6"/>
        <v>-133.82553525354172</v>
      </c>
      <c r="Z4" s="155">
        <f t="shared" si="7"/>
        <v>-138.4308927056444</v>
      </c>
      <c r="AA4" s="68">
        <v>3</v>
      </c>
      <c r="AB4" s="2">
        <v>45658</v>
      </c>
      <c r="AC4" s="156">
        <v>2</v>
      </c>
      <c r="AD4" s="156">
        <v>10.4</v>
      </c>
    </row>
    <row r="5" spans="1:30" ht="15">
      <c r="A5" s="14"/>
      <c r="B5" s="157"/>
      <c r="C5" s="157"/>
      <c r="D5" s="157"/>
      <c r="E5" s="158"/>
      <c r="F5" s="45"/>
      <c r="G5" s="45"/>
      <c r="H5" s="45"/>
      <c r="I5" s="45"/>
      <c r="J5" s="45"/>
      <c r="K5" s="45"/>
      <c r="S5" s="154">
        <f t="shared" si="0"/>
        <v>133.74133985124286</v>
      </c>
      <c r="T5" s="155">
        <f t="shared" si="1"/>
        <v>96.621271402629532</v>
      </c>
      <c r="U5" s="155">
        <f t="shared" si="2"/>
        <v>40.422435296585107</v>
      </c>
      <c r="V5" s="155">
        <f t="shared" si="3"/>
        <v>-4.2097701149425709E-2</v>
      </c>
      <c r="W5" s="155">
        <f t="shared" si="4"/>
        <v>-40.506630698883953</v>
      </c>
      <c r="X5" s="155">
        <f t="shared" si="5"/>
        <v>-96.705466804928392</v>
      </c>
      <c r="Y5" s="155">
        <f t="shared" si="6"/>
        <v>-133.82553525354172</v>
      </c>
      <c r="Z5" s="155">
        <f t="shared" si="7"/>
        <v>-138.4308927056444</v>
      </c>
      <c r="AA5" s="68">
        <v>4</v>
      </c>
      <c r="AB5" s="2">
        <v>45658</v>
      </c>
      <c r="AC5" s="156">
        <v>3</v>
      </c>
      <c r="AD5" s="156">
        <v>-17.100000000000001</v>
      </c>
    </row>
    <row r="6" spans="1:30" ht="15">
      <c r="S6" s="154">
        <f t="shared" si="0"/>
        <v>133.74133985124286</v>
      </c>
      <c r="T6" s="155">
        <f t="shared" si="1"/>
        <v>96.621271402629532</v>
      </c>
      <c r="U6" s="155">
        <f t="shared" si="2"/>
        <v>40.422435296585107</v>
      </c>
      <c r="V6" s="155">
        <f t="shared" si="3"/>
        <v>-4.2097701149425709E-2</v>
      </c>
      <c r="W6" s="155">
        <f t="shared" si="4"/>
        <v>-40.506630698883953</v>
      </c>
      <c r="X6" s="155">
        <f t="shared" si="5"/>
        <v>-96.705466804928392</v>
      </c>
      <c r="Y6" s="155">
        <f t="shared" si="6"/>
        <v>-133.82553525354172</v>
      </c>
      <c r="Z6" s="155">
        <f t="shared" si="7"/>
        <v>-138.4308927056444</v>
      </c>
      <c r="AA6" s="68">
        <v>5</v>
      </c>
      <c r="AB6" s="2">
        <v>45658</v>
      </c>
      <c r="AC6" s="156">
        <v>4</v>
      </c>
      <c r="AD6" s="156">
        <v>-41</v>
      </c>
    </row>
    <row r="7" spans="1:30" ht="15">
      <c r="A7" s="173" t="s">
        <v>251</v>
      </c>
      <c r="B7" s="174"/>
      <c r="C7" s="165" t="s">
        <v>2</v>
      </c>
      <c r="P7" s="14"/>
      <c r="S7" s="154">
        <f t="shared" si="0"/>
        <v>133.74133985124286</v>
      </c>
      <c r="T7" s="155">
        <f t="shared" si="1"/>
        <v>96.621271402629532</v>
      </c>
      <c r="U7" s="155">
        <f t="shared" si="2"/>
        <v>40.422435296585107</v>
      </c>
      <c r="V7" s="155">
        <f t="shared" si="3"/>
        <v>-4.2097701149425709E-2</v>
      </c>
      <c r="W7" s="155">
        <f t="shared" si="4"/>
        <v>-40.506630698883953</v>
      </c>
      <c r="X7" s="155">
        <f t="shared" si="5"/>
        <v>-96.705466804928392</v>
      </c>
      <c r="Y7" s="155">
        <f t="shared" si="6"/>
        <v>-133.82553525354172</v>
      </c>
      <c r="Z7" s="155">
        <f t="shared" si="7"/>
        <v>-138.4308927056444</v>
      </c>
      <c r="AA7" s="68">
        <v>6</v>
      </c>
      <c r="AB7" s="2">
        <v>45658</v>
      </c>
      <c r="AC7" s="156">
        <v>5</v>
      </c>
      <c r="AD7" s="156">
        <v>-57.4</v>
      </c>
    </row>
    <row r="8" spans="1:30" ht="15">
      <c r="A8" s="74" t="s">
        <v>104</v>
      </c>
      <c r="B8" s="75">
        <f>'OLAH DATA PASUT'!CG13</f>
        <v>133.74133985124286</v>
      </c>
      <c r="C8" s="164">
        <f>B8/100</f>
        <v>1.3374133985124286</v>
      </c>
      <c r="S8" s="154">
        <f t="shared" si="0"/>
        <v>133.74133985124286</v>
      </c>
      <c r="T8" s="155">
        <f t="shared" si="1"/>
        <v>96.621271402629532</v>
      </c>
      <c r="U8" s="155">
        <f t="shared" si="2"/>
        <v>40.422435296585107</v>
      </c>
      <c r="V8" s="155">
        <f t="shared" si="3"/>
        <v>-4.2097701149425709E-2</v>
      </c>
      <c r="W8" s="155">
        <f t="shared" si="4"/>
        <v>-40.506630698883953</v>
      </c>
      <c r="X8" s="155">
        <f t="shared" si="5"/>
        <v>-96.705466804928392</v>
      </c>
      <c r="Y8" s="155">
        <f t="shared" si="6"/>
        <v>-133.82553525354172</v>
      </c>
      <c r="Z8" s="155">
        <f t="shared" si="7"/>
        <v>-138.4308927056444</v>
      </c>
      <c r="AA8" s="68">
        <v>7</v>
      </c>
      <c r="AB8" s="2">
        <v>45658</v>
      </c>
      <c r="AC8" s="156">
        <v>6</v>
      </c>
      <c r="AD8" s="156">
        <v>-63.7</v>
      </c>
    </row>
    <row r="9" spans="1:30" ht="15">
      <c r="A9" s="74" t="s">
        <v>107</v>
      </c>
      <c r="B9" s="75">
        <f>'OLAH DATA PASUT'!CG14</f>
        <v>96.621271402629532</v>
      </c>
      <c r="C9" s="164">
        <f t="shared" ref="C9:C15" si="8">B9/100</f>
        <v>0.96621271402629527</v>
      </c>
      <c r="S9" s="154">
        <f t="shared" si="0"/>
        <v>133.74133985124286</v>
      </c>
      <c r="T9" s="155">
        <f t="shared" si="1"/>
        <v>96.621271402629532</v>
      </c>
      <c r="U9" s="155">
        <f t="shared" si="2"/>
        <v>40.422435296585107</v>
      </c>
      <c r="V9" s="155">
        <f t="shared" si="3"/>
        <v>-4.2097701149425709E-2</v>
      </c>
      <c r="W9" s="155">
        <f t="shared" si="4"/>
        <v>-40.506630698883953</v>
      </c>
      <c r="X9" s="155">
        <f t="shared" si="5"/>
        <v>-96.705466804928392</v>
      </c>
      <c r="Y9" s="155">
        <f t="shared" si="6"/>
        <v>-133.82553525354172</v>
      </c>
      <c r="Z9" s="155">
        <f t="shared" si="7"/>
        <v>-138.4308927056444</v>
      </c>
      <c r="AA9" s="68">
        <v>8</v>
      </c>
      <c r="AB9" s="2">
        <v>45658</v>
      </c>
      <c r="AC9" s="156">
        <v>7</v>
      </c>
      <c r="AD9" s="156">
        <v>-59.9</v>
      </c>
    </row>
    <row r="10" spans="1:30" ht="15">
      <c r="A10" s="74" t="s">
        <v>113</v>
      </c>
      <c r="B10" s="75">
        <f>'OLAH DATA PASUT'!CG15</f>
        <v>40.422435296585107</v>
      </c>
      <c r="C10" s="164">
        <f t="shared" si="8"/>
        <v>0.40422435296585107</v>
      </c>
      <c r="S10" s="154">
        <f t="shared" si="0"/>
        <v>133.74133985124286</v>
      </c>
      <c r="T10" s="155">
        <f t="shared" si="1"/>
        <v>96.621271402629532</v>
      </c>
      <c r="U10" s="155">
        <f t="shared" si="2"/>
        <v>40.422435296585107</v>
      </c>
      <c r="V10" s="155">
        <f t="shared" si="3"/>
        <v>-4.2097701149425709E-2</v>
      </c>
      <c r="W10" s="155">
        <f t="shared" si="4"/>
        <v>-40.506630698883953</v>
      </c>
      <c r="X10" s="155">
        <f t="shared" si="5"/>
        <v>-96.705466804928392</v>
      </c>
      <c r="Y10" s="155">
        <f t="shared" si="6"/>
        <v>-133.82553525354172</v>
      </c>
      <c r="Z10" s="155">
        <f t="shared" si="7"/>
        <v>-138.4308927056444</v>
      </c>
      <c r="AA10" s="68">
        <v>9</v>
      </c>
      <c r="AB10" s="2">
        <v>45658</v>
      </c>
      <c r="AC10" s="156">
        <v>8</v>
      </c>
      <c r="AD10" s="156">
        <v>-47.699999999999996</v>
      </c>
    </row>
    <row r="11" spans="1:30" ht="15">
      <c r="A11" s="74" t="s">
        <v>117</v>
      </c>
      <c r="B11" s="75">
        <f>'OLAH DATA PASUT'!CG16</f>
        <v>-4.2097701149425709E-2</v>
      </c>
      <c r="C11" s="164">
        <f t="shared" si="8"/>
        <v>-4.209770114942571E-4</v>
      </c>
      <c r="S11" s="154">
        <f t="shared" si="0"/>
        <v>133.74133985124286</v>
      </c>
      <c r="T11" s="155">
        <f t="shared" si="1"/>
        <v>96.621271402629532</v>
      </c>
      <c r="U11" s="155">
        <f t="shared" si="2"/>
        <v>40.422435296585107</v>
      </c>
      <c r="V11" s="155">
        <f t="shared" si="3"/>
        <v>-4.2097701149425709E-2</v>
      </c>
      <c r="W11" s="155">
        <f t="shared" si="4"/>
        <v>-40.506630698883953</v>
      </c>
      <c r="X11" s="155">
        <f t="shared" si="5"/>
        <v>-96.705466804928392</v>
      </c>
      <c r="Y11" s="155">
        <f t="shared" si="6"/>
        <v>-133.82553525354172</v>
      </c>
      <c r="Z11" s="155">
        <f t="shared" si="7"/>
        <v>-138.4308927056444</v>
      </c>
      <c r="AA11" s="68">
        <v>10</v>
      </c>
      <c r="AB11" s="2">
        <v>45658</v>
      </c>
      <c r="AC11" s="156">
        <v>9</v>
      </c>
      <c r="AD11" s="156">
        <v>-30.599999999999998</v>
      </c>
    </row>
    <row r="12" spans="1:30" ht="15">
      <c r="A12" s="74" t="s">
        <v>125</v>
      </c>
      <c r="B12" s="75">
        <f>'OLAH DATA PASUT'!CG17</f>
        <v>-40.506630698883953</v>
      </c>
      <c r="C12" s="164">
        <f t="shared" si="8"/>
        <v>-0.40506630698883955</v>
      </c>
      <c r="S12" s="154">
        <f t="shared" si="0"/>
        <v>133.74133985124286</v>
      </c>
      <c r="T12" s="155">
        <f t="shared" si="1"/>
        <v>96.621271402629532</v>
      </c>
      <c r="U12" s="155">
        <f t="shared" si="2"/>
        <v>40.422435296585107</v>
      </c>
      <c r="V12" s="155">
        <f t="shared" si="3"/>
        <v>-4.2097701149425709E-2</v>
      </c>
      <c r="W12" s="155">
        <f t="shared" si="4"/>
        <v>-40.506630698883953</v>
      </c>
      <c r="X12" s="155">
        <f t="shared" si="5"/>
        <v>-96.705466804928392</v>
      </c>
      <c r="Y12" s="155">
        <f t="shared" si="6"/>
        <v>-133.82553525354172</v>
      </c>
      <c r="Z12" s="155">
        <f t="shared" si="7"/>
        <v>-138.4308927056444</v>
      </c>
      <c r="AA12" s="68">
        <v>11</v>
      </c>
      <c r="AB12" s="2">
        <v>45658</v>
      </c>
      <c r="AC12" s="156">
        <v>10</v>
      </c>
      <c r="AD12" s="156">
        <v>-13</v>
      </c>
    </row>
    <row r="13" spans="1:30" ht="15">
      <c r="A13" s="74" t="s">
        <v>131</v>
      </c>
      <c r="B13" s="75">
        <f>'OLAH DATA PASUT'!CG18</f>
        <v>-96.705466804928392</v>
      </c>
      <c r="C13" s="164">
        <f t="shared" si="8"/>
        <v>-0.96705466804928397</v>
      </c>
      <c r="E13" s="159">
        <f>B9-B14</f>
        <v>230.44680665617125</v>
      </c>
      <c r="S13" s="154">
        <f t="shared" si="0"/>
        <v>133.74133985124286</v>
      </c>
      <c r="T13" s="155">
        <f t="shared" si="1"/>
        <v>96.621271402629532</v>
      </c>
      <c r="U13" s="155">
        <f t="shared" si="2"/>
        <v>40.422435296585107</v>
      </c>
      <c r="V13" s="155">
        <f t="shared" si="3"/>
        <v>-4.2097701149425709E-2</v>
      </c>
      <c r="W13" s="155">
        <f t="shared" si="4"/>
        <v>-40.506630698883953</v>
      </c>
      <c r="X13" s="155">
        <f t="shared" si="5"/>
        <v>-96.705466804928392</v>
      </c>
      <c r="Y13" s="155">
        <f t="shared" si="6"/>
        <v>-133.82553525354172</v>
      </c>
      <c r="Z13" s="155">
        <f t="shared" si="7"/>
        <v>-138.4308927056444</v>
      </c>
      <c r="AA13" s="68">
        <v>12</v>
      </c>
      <c r="AB13" s="2">
        <v>45658</v>
      </c>
      <c r="AC13" s="156">
        <v>11</v>
      </c>
      <c r="AD13" s="156">
        <v>1.0999999999999999</v>
      </c>
    </row>
    <row r="14" spans="1:30" ht="15">
      <c r="A14" s="74" t="s">
        <v>135</v>
      </c>
      <c r="B14" s="75">
        <f>'OLAH DATA PASUT'!CG19</f>
        <v>-133.82553525354172</v>
      </c>
      <c r="C14" s="164">
        <f t="shared" si="8"/>
        <v>-1.3382553525354171</v>
      </c>
      <c r="S14" s="154">
        <f t="shared" si="0"/>
        <v>133.74133985124286</v>
      </c>
      <c r="T14" s="155">
        <f t="shared" si="1"/>
        <v>96.621271402629532</v>
      </c>
      <c r="U14" s="155">
        <f t="shared" si="2"/>
        <v>40.422435296585107</v>
      </c>
      <c r="V14" s="155">
        <f t="shared" si="3"/>
        <v>-4.2097701149425709E-2</v>
      </c>
      <c r="W14" s="155">
        <f t="shared" si="4"/>
        <v>-40.506630698883953</v>
      </c>
      <c r="X14" s="155">
        <f t="shared" si="5"/>
        <v>-96.705466804928392</v>
      </c>
      <c r="Y14" s="155">
        <f t="shared" si="6"/>
        <v>-133.82553525354172</v>
      </c>
      <c r="Z14" s="155">
        <f t="shared" si="7"/>
        <v>-138.4308927056444</v>
      </c>
      <c r="AA14" s="68">
        <v>13</v>
      </c>
      <c r="AB14" s="2">
        <v>45658</v>
      </c>
      <c r="AC14" s="156">
        <v>12</v>
      </c>
      <c r="AD14" s="156">
        <v>8.7999999999999989</v>
      </c>
    </row>
    <row r="15" spans="1:30" ht="15">
      <c r="A15" s="74" t="s">
        <v>138</v>
      </c>
      <c r="B15" s="75">
        <f>'OLAH DATA PASUT'!CG20</f>
        <v>-138.4308927056444</v>
      </c>
      <c r="C15" s="164">
        <f t="shared" si="8"/>
        <v>-1.3843089270564439</v>
      </c>
      <c r="S15" s="154">
        <f t="shared" si="0"/>
        <v>133.74133985124286</v>
      </c>
      <c r="T15" s="155">
        <f t="shared" si="1"/>
        <v>96.621271402629532</v>
      </c>
      <c r="U15" s="155">
        <f t="shared" si="2"/>
        <v>40.422435296585107</v>
      </c>
      <c r="V15" s="155">
        <f t="shared" si="3"/>
        <v>-4.2097701149425709E-2</v>
      </c>
      <c r="W15" s="155">
        <f t="shared" si="4"/>
        <v>-40.506630698883953</v>
      </c>
      <c r="X15" s="155">
        <f t="shared" si="5"/>
        <v>-96.705466804928392</v>
      </c>
      <c r="Y15" s="155">
        <f t="shared" si="6"/>
        <v>-133.82553525354172</v>
      </c>
      <c r="Z15" s="155">
        <f t="shared" si="7"/>
        <v>-138.4308927056444</v>
      </c>
      <c r="AA15" s="68">
        <v>14</v>
      </c>
      <c r="AB15" s="2">
        <v>45658</v>
      </c>
      <c r="AC15" s="156">
        <v>13</v>
      </c>
      <c r="AD15" s="156">
        <v>9.1</v>
      </c>
    </row>
    <row r="16" spans="1:30" ht="15">
      <c r="S16" s="154">
        <f t="shared" si="0"/>
        <v>133.74133985124286</v>
      </c>
      <c r="T16" s="155">
        <f t="shared" si="1"/>
        <v>96.621271402629532</v>
      </c>
      <c r="U16" s="155">
        <f t="shared" si="2"/>
        <v>40.422435296585107</v>
      </c>
      <c r="V16" s="155">
        <f t="shared" si="3"/>
        <v>-4.2097701149425709E-2</v>
      </c>
      <c r="W16" s="155">
        <f t="shared" si="4"/>
        <v>-40.506630698883953</v>
      </c>
      <c r="X16" s="155">
        <f t="shared" si="5"/>
        <v>-96.705466804928392</v>
      </c>
      <c r="Y16" s="155">
        <f t="shared" si="6"/>
        <v>-133.82553525354172</v>
      </c>
      <c r="Z16" s="155">
        <f t="shared" si="7"/>
        <v>-138.4308927056444</v>
      </c>
      <c r="AA16" s="68">
        <v>15</v>
      </c>
      <c r="AB16" s="2">
        <v>45658</v>
      </c>
      <c r="AC16" s="156">
        <v>14</v>
      </c>
      <c r="AD16" s="156">
        <v>3.2</v>
      </c>
    </row>
    <row r="17" spans="1:30" ht="15.75">
      <c r="A17" s="175" t="s">
        <v>252</v>
      </c>
      <c r="B17" s="175"/>
      <c r="S17" s="154">
        <f t="shared" si="0"/>
        <v>133.74133985124286</v>
      </c>
      <c r="T17" s="155">
        <f t="shared" si="1"/>
        <v>96.621271402629532</v>
      </c>
      <c r="U17" s="155">
        <f t="shared" si="2"/>
        <v>40.422435296585107</v>
      </c>
      <c r="V17" s="155">
        <f t="shared" si="3"/>
        <v>-4.2097701149425709E-2</v>
      </c>
      <c r="W17" s="155">
        <f t="shared" si="4"/>
        <v>-40.506630698883953</v>
      </c>
      <c r="X17" s="155">
        <f t="shared" si="5"/>
        <v>-96.705466804928392</v>
      </c>
      <c r="Y17" s="155">
        <f t="shared" si="6"/>
        <v>-133.82553525354172</v>
      </c>
      <c r="Z17" s="155">
        <f t="shared" si="7"/>
        <v>-138.4308927056444</v>
      </c>
      <c r="AA17" s="68">
        <v>16</v>
      </c>
      <c r="AB17" s="2">
        <v>45658</v>
      </c>
      <c r="AC17" s="156">
        <v>15</v>
      </c>
      <c r="AD17" s="156">
        <v>-6.1</v>
      </c>
    </row>
    <row r="18" spans="1:30" ht="15.75">
      <c r="A18" s="162">
        <f>B8-B14</f>
        <v>267.56687510478457</v>
      </c>
      <c r="B18" s="161" t="s">
        <v>61</v>
      </c>
      <c r="S18" s="154">
        <f t="shared" si="0"/>
        <v>133.74133985124286</v>
      </c>
      <c r="T18" s="155">
        <f t="shared" si="1"/>
        <v>96.621271402629532</v>
      </c>
      <c r="U18" s="155">
        <f t="shared" si="2"/>
        <v>40.422435296585107</v>
      </c>
      <c r="V18" s="155">
        <f t="shared" si="3"/>
        <v>-4.2097701149425709E-2</v>
      </c>
      <c r="W18" s="155">
        <f t="shared" si="4"/>
        <v>-40.506630698883953</v>
      </c>
      <c r="X18" s="155">
        <f t="shared" si="5"/>
        <v>-96.705466804928392</v>
      </c>
      <c r="Y18" s="155">
        <f t="shared" si="6"/>
        <v>-133.82553525354172</v>
      </c>
      <c r="Z18" s="155">
        <f t="shared" si="7"/>
        <v>-138.4308927056444</v>
      </c>
      <c r="AA18" s="68">
        <v>17</v>
      </c>
      <c r="AB18" s="2">
        <v>45658</v>
      </c>
      <c r="AC18" s="156">
        <v>16</v>
      </c>
      <c r="AD18" s="156">
        <v>-14.799999999999999</v>
      </c>
    </row>
    <row r="19" spans="1:30" ht="15.75">
      <c r="A19" s="163">
        <f>A18/100</f>
        <v>2.6756687510478456</v>
      </c>
      <c r="B19" s="163" t="s">
        <v>2</v>
      </c>
      <c r="S19" s="154">
        <f t="shared" si="0"/>
        <v>133.74133985124286</v>
      </c>
      <c r="T19" s="155">
        <f t="shared" si="1"/>
        <v>96.621271402629532</v>
      </c>
      <c r="U19" s="155">
        <f t="shared" si="2"/>
        <v>40.422435296585107</v>
      </c>
      <c r="V19" s="155">
        <f t="shared" si="3"/>
        <v>-4.2097701149425709E-2</v>
      </c>
      <c r="W19" s="155">
        <f t="shared" si="4"/>
        <v>-40.506630698883953</v>
      </c>
      <c r="X19" s="155">
        <f t="shared" si="5"/>
        <v>-96.705466804928392</v>
      </c>
      <c r="Y19" s="155">
        <f t="shared" si="6"/>
        <v>-133.82553525354172</v>
      </c>
      <c r="Z19" s="155">
        <f t="shared" si="7"/>
        <v>-138.4308927056444</v>
      </c>
      <c r="AA19" s="68">
        <v>18</v>
      </c>
      <c r="AB19" s="2">
        <v>45658</v>
      </c>
      <c r="AC19" s="156">
        <v>17</v>
      </c>
      <c r="AD19" s="156">
        <v>-18.8</v>
      </c>
    </row>
    <row r="20" spans="1:30" ht="15">
      <c r="S20" s="154">
        <f t="shared" si="0"/>
        <v>133.74133985124286</v>
      </c>
      <c r="T20" s="155">
        <f t="shared" si="1"/>
        <v>96.621271402629532</v>
      </c>
      <c r="U20" s="155">
        <f t="shared" si="2"/>
        <v>40.422435296585107</v>
      </c>
      <c r="V20" s="155">
        <f t="shared" si="3"/>
        <v>-4.2097701149425709E-2</v>
      </c>
      <c r="W20" s="155">
        <f t="shared" si="4"/>
        <v>-40.506630698883953</v>
      </c>
      <c r="X20" s="155">
        <f t="shared" si="5"/>
        <v>-96.705466804928392</v>
      </c>
      <c r="Y20" s="155">
        <f t="shared" si="6"/>
        <v>-133.82553525354172</v>
      </c>
      <c r="Z20" s="155">
        <f t="shared" si="7"/>
        <v>-138.4308927056444</v>
      </c>
      <c r="AA20" s="68">
        <v>19</v>
      </c>
      <c r="AB20" s="2">
        <v>45658</v>
      </c>
      <c r="AC20" s="156">
        <v>18</v>
      </c>
      <c r="AD20" s="156">
        <v>-15.4</v>
      </c>
    </row>
    <row r="21" spans="1:30" ht="15">
      <c r="S21" s="154">
        <f t="shared" si="0"/>
        <v>133.74133985124286</v>
      </c>
      <c r="T21" s="155">
        <f t="shared" si="1"/>
        <v>96.621271402629532</v>
      </c>
      <c r="U21" s="155">
        <f t="shared" si="2"/>
        <v>40.422435296585107</v>
      </c>
      <c r="V21" s="155">
        <f t="shared" si="3"/>
        <v>-4.2097701149425709E-2</v>
      </c>
      <c r="W21" s="155">
        <f t="shared" si="4"/>
        <v>-40.506630698883953</v>
      </c>
      <c r="X21" s="155">
        <f t="shared" si="5"/>
        <v>-96.705466804928392</v>
      </c>
      <c r="Y21" s="155">
        <f t="shared" si="6"/>
        <v>-133.82553525354172</v>
      </c>
      <c r="Z21" s="155">
        <f t="shared" si="7"/>
        <v>-138.4308927056444</v>
      </c>
      <c r="AA21" s="68">
        <v>20</v>
      </c>
      <c r="AB21" s="2">
        <v>45658</v>
      </c>
      <c r="AC21" s="156">
        <v>19</v>
      </c>
      <c r="AD21" s="156">
        <v>-3.5999999999999996</v>
      </c>
    </row>
    <row r="22" spans="1:30" ht="15">
      <c r="S22" s="154">
        <f t="shared" si="0"/>
        <v>133.74133985124286</v>
      </c>
      <c r="T22" s="155">
        <f t="shared" si="1"/>
        <v>96.621271402629532</v>
      </c>
      <c r="U22" s="155">
        <f t="shared" si="2"/>
        <v>40.422435296585107</v>
      </c>
      <c r="V22" s="155">
        <f t="shared" si="3"/>
        <v>-4.2097701149425709E-2</v>
      </c>
      <c r="W22" s="155">
        <f t="shared" si="4"/>
        <v>-40.506630698883953</v>
      </c>
      <c r="X22" s="155">
        <f t="shared" si="5"/>
        <v>-96.705466804928392</v>
      </c>
      <c r="Y22" s="155">
        <f t="shared" si="6"/>
        <v>-133.82553525354172</v>
      </c>
      <c r="Z22" s="155">
        <f t="shared" si="7"/>
        <v>-138.4308927056444</v>
      </c>
      <c r="AA22" s="68">
        <v>21</v>
      </c>
      <c r="AB22" s="2">
        <v>45658</v>
      </c>
      <c r="AC22" s="156">
        <v>20</v>
      </c>
      <c r="AD22" s="156">
        <v>15.1</v>
      </c>
    </row>
    <row r="23" spans="1:30" ht="15">
      <c r="S23" s="154">
        <f t="shared" si="0"/>
        <v>133.74133985124286</v>
      </c>
      <c r="T23" s="155">
        <f t="shared" si="1"/>
        <v>96.621271402629532</v>
      </c>
      <c r="U23" s="155">
        <f t="shared" si="2"/>
        <v>40.422435296585107</v>
      </c>
      <c r="V23" s="155">
        <f t="shared" si="3"/>
        <v>-4.2097701149425709E-2</v>
      </c>
      <c r="W23" s="155">
        <f t="shared" si="4"/>
        <v>-40.506630698883953</v>
      </c>
      <c r="X23" s="155">
        <f t="shared" si="5"/>
        <v>-96.705466804928392</v>
      </c>
      <c r="Y23" s="155">
        <f t="shared" si="6"/>
        <v>-133.82553525354172</v>
      </c>
      <c r="Z23" s="155">
        <f t="shared" si="7"/>
        <v>-138.4308927056444</v>
      </c>
      <c r="AA23" s="68">
        <v>22</v>
      </c>
      <c r="AB23" s="2">
        <v>45658</v>
      </c>
      <c r="AC23" s="156">
        <v>21</v>
      </c>
      <c r="AD23" s="156">
        <v>37.299999999999997</v>
      </c>
    </row>
    <row r="24" spans="1:30" ht="15">
      <c r="S24" s="154">
        <f t="shared" si="0"/>
        <v>133.74133985124286</v>
      </c>
      <c r="T24" s="155">
        <f t="shared" si="1"/>
        <v>96.621271402629532</v>
      </c>
      <c r="U24" s="155">
        <f t="shared" si="2"/>
        <v>40.422435296585107</v>
      </c>
      <c r="V24" s="155">
        <f t="shared" si="3"/>
        <v>-4.2097701149425709E-2</v>
      </c>
      <c r="W24" s="155">
        <f t="shared" si="4"/>
        <v>-40.506630698883953</v>
      </c>
      <c r="X24" s="155">
        <f t="shared" si="5"/>
        <v>-96.705466804928392</v>
      </c>
      <c r="Y24" s="155">
        <f t="shared" si="6"/>
        <v>-133.82553525354172</v>
      </c>
      <c r="Z24" s="155">
        <f t="shared" si="7"/>
        <v>-138.4308927056444</v>
      </c>
      <c r="AA24" s="68">
        <v>23</v>
      </c>
      <c r="AB24" s="2">
        <v>45658</v>
      </c>
      <c r="AC24" s="156">
        <v>22</v>
      </c>
      <c r="AD24" s="156">
        <v>58.099999999999994</v>
      </c>
    </row>
    <row r="25" spans="1:30" ht="15">
      <c r="S25" s="154">
        <f t="shared" si="0"/>
        <v>133.74133985124286</v>
      </c>
      <c r="T25" s="155">
        <f t="shared" si="1"/>
        <v>96.621271402629532</v>
      </c>
      <c r="U25" s="155">
        <f t="shared" si="2"/>
        <v>40.422435296585107</v>
      </c>
      <c r="V25" s="155">
        <f t="shared" si="3"/>
        <v>-4.2097701149425709E-2</v>
      </c>
      <c r="W25" s="155">
        <f t="shared" si="4"/>
        <v>-40.506630698883953</v>
      </c>
      <c r="X25" s="155">
        <f t="shared" si="5"/>
        <v>-96.705466804928392</v>
      </c>
      <c r="Y25" s="155">
        <f t="shared" si="6"/>
        <v>-133.82553525354172</v>
      </c>
      <c r="Z25" s="155">
        <f t="shared" si="7"/>
        <v>-138.4308927056444</v>
      </c>
      <c r="AA25" s="68">
        <v>24</v>
      </c>
      <c r="AB25" s="2">
        <v>45658</v>
      </c>
      <c r="AC25" s="156">
        <v>23</v>
      </c>
      <c r="AD25" s="156">
        <v>72.3</v>
      </c>
    </row>
    <row r="26" spans="1:30" ht="15">
      <c r="S26" s="154">
        <f t="shared" si="0"/>
        <v>133.74133985124286</v>
      </c>
      <c r="T26" s="155">
        <f t="shared" si="1"/>
        <v>96.621271402629532</v>
      </c>
      <c r="U26" s="155">
        <f t="shared" si="2"/>
        <v>40.422435296585107</v>
      </c>
      <c r="V26" s="155">
        <f t="shared" si="3"/>
        <v>-4.2097701149425709E-2</v>
      </c>
      <c r="W26" s="155">
        <f t="shared" si="4"/>
        <v>-40.506630698883953</v>
      </c>
      <c r="X26" s="155">
        <f t="shared" si="5"/>
        <v>-96.705466804928392</v>
      </c>
      <c r="Y26" s="155">
        <f t="shared" si="6"/>
        <v>-133.82553525354172</v>
      </c>
      <c r="Z26" s="155">
        <f t="shared" si="7"/>
        <v>-138.4308927056444</v>
      </c>
      <c r="AA26" s="68">
        <v>25</v>
      </c>
      <c r="AB26" s="2">
        <v>45659</v>
      </c>
      <c r="AC26" s="156">
        <v>0</v>
      </c>
      <c r="AD26" s="156">
        <v>75.7</v>
      </c>
    </row>
    <row r="27" spans="1:30" ht="15">
      <c r="S27" s="154">
        <f t="shared" si="0"/>
        <v>133.74133985124286</v>
      </c>
      <c r="T27" s="155">
        <f t="shared" si="1"/>
        <v>96.621271402629532</v>
      </c>
      <c r="U27" s="155">
        <f t="shared" si="2"/>
        <v>40.422435296585107</v>
      </c>
      <c r="V27" s="155">
        <f t="shared" si="3"/>
        <v>-4.2097701149425709E-2</v>
      </c>
      <c r="W27" s="155">
        <f t="shared" si="4"/>
        <v>-40.506630698883953</v>
      </c>
      <c r="X27" s="155">
        <f t="shared" si="5"/>
        <v>-96.705466804928392</v>
      </c>
      <c r="Y27" s="155">
        <f t="shared" si="6"/>
        <v>-133.82553525354172</v>
      </c>
      <c r="Z27" s="155">
        <f t="shared" si="7"/>
        <v>-138.4308927056444</v>
      </c>
      <c r="AA27" s="68">
        <v>26</v>
      </c>
      <c r="AB27" s="2">
        <v>45659</v>
      </c>
      <c r="AC27" s="156">
        <v>1</v>
      </c>
      <c r="AD27" s="156">
        <v>66.5</v>
      </c>
    </row>
    <row r="28" spans="1:30" ht="15">
      <c r="S28" s="154">
        <f t="shared" si="0"/>
        <v>133.74133985124286</v>
      </c>
      <c r="T28" s="155">
        <f t="shared" si="1"/>
        <v>96.621271402629532</v>
      </c>
      <c r="U28" s="155">
        <f t="shared" si="2"/>
        <v>40.422435296585107</v>
      </c>
      <c r="V28" s="155">
        <f t="shared" si="3"/>
        <v>-4.2097701149425709E-2</v>
      </c>
      <c r="W28" s="155">
        <f t="shared" si="4"/>
        <v>-40.506630698883953</v>
      </c>
      <c r="X28" s="155">
        <f t="shared" si="5"/>
        <v>-96.705466804928392</v>
      </c>
      <c r="Y28" s="155">
        <f t="shared" si="6"/>
        <v>-133.82553525354172</v>
      </c>
      <c r="Z28" s="155">
        <f t="shared" si="7"/>
        <v>-138.4308927056444</v>
      </c>
      <c r="AA28" s="68">
        <v>27</v>
      </c>
      <c r="AB28" s="2">
        <v>45659</v>
      </c>
      <c r="AC28" s="156">
        <v>2</v>
      </c>
      <c r="AD28" s="156">
        <v>45.300000000000004</v>
      </c>
    </row>
    <row r="29" spans="1:30" ht="15">
      <c r="S29" s="154">
        <f t="shared" si="0"/>
        <v>133.74133985124286</v>
      </c>
      <c r="T29" s="155">
        <f t="shared" si="1"/>
        <v>96.621271402629532</v>
      </c>
      <c r="U29" s="155">
        <f t="shared" si="2"/>
        <v>40.422435296585107</v>
      </c>
      <c r="V29" s="155">
        <f t="shared" si="3"/>
        <v>-4.2097701149425709E-2</v>
      </c>
      <c r="W29" s="155">
        <f t="shared" si="4"/>
        <v>-40.506630698883953</v>
      </c>
      <c r="X29" s="155">
        <f t="shared" si="5"/>
        <v>-96.705466804928392</v>
      </c>
      <c r="Y29" s="155">
        <f t="shared" si="6"/>
        <v>-133.82553525354172</v>
      </c>
      <c r="Z29" s="155">
        <f t="shared" si="7"/>
        <v>-138.4308927056444</v>
      </c>
      <c r="AA29" s="68">
        <v>28</v>
      </c>
      <c r="AB29" s="2">
        <v>45659</v>
      </c>
      <c r="AC29" s="156">
        <v>3</v>
      </c>
      <c r="AD29" s="156">
        <v>15.4</v>
      </c>
    </row>
    <row r="30" spans="1:30" ht="15">
      <c r="S30" s="154">
        <f t="shared" si="0"/>
        <v>133.74133985124286</v>
      </c>
      <c r="T30" s="155">
        <f t="shared" si="1"/>
        <v>96.621271402629532</v>
      </c>
      <c r="U30" s="155">
        <f t="shared" si="2"/>
        <v>40.422435296585107</v>
      </c>
      <c r="V30" s="155">
        <f t="shared" si="3"/>
        <v>-4.2097701149425709E-2</v>
      </c>
      <c r="W30" s="155">
        <f t="shared" si="4"/>
        <v>-40.506630698883953</v>
      </c>
      <c r="X30" s="155">
        <f t="shared" si="5"/>
        <v>-96.705466804928392</v>
      </c>
      <c r="Y30" s="155">
        <f t="shared" si="6"/>
        <v>-133.82553525354172</v>
      </c>
      <c r="Z30" s="155">
        <f t="shared" si="7"/>
        <v>-138.4308927056444</v>
      </c>
      <c r="AA30" s="68">
        <v>29</v>
      </c>
      <c r="AB30" s="2">
        <v>45659</v>
      </c>
      <c r="AC30" s="156">
        <v>4</v>
      </c>
      <c r="AD30" s="156">
        <v>-17.5</v>
      </c>
    </row>
    <row r="31" spans="1:30" ht="15">
      <c r="S31" s="154">
        <f t="shared" si="0"/>
        <v>133.74133985124286</v>
      </c>
      <c r="T31" s="155">
        <f t="shared" si="1"/>
        <v>96.621271402629532</v>
      </c>
      <c r="U31" s="155">
        <f t="shared" si="2"/>
        <v>40.422435296585107</v>
      </c>
      <c r="V31" s="155">
        <f t="shared" si="3"/>
        <v>-4.2097701149425709E-2</v>
      </c>
      <c r="W31" s="155">
        <f t="shared" si="4"/>
        <v>-40.506630698883953</v>
      </c>
      <c r="X31" s="155">
        <f t="shared" si="5"/>
        <v>-96.705466804928392</v>
      </c>
      <c r="Y31" s="155">
        <f t="shared" si="6"/>
        <v>-133.82553525354172</v>
      </c>
      <c r="Z31" s="155">
        <f t="shared" si="7"/>
        <v>-138.4308927056444</v>
      </c>
      <c r="AA31" s="68">
        <v>30</v>
      </c>
      <c r="AB31" s="2">
        <v>45659</v>
      </c>
      <c r="AC31" s="156">
        <v>5</v>
      </c>
      <c r="AD31" s="156">
        <v>-47.4</v>
      </c>
    </row>
    <row r="32" spans="1:30" ht="15">
      <c r="S32" s="154">
        <f t="shared" si="0"/>
        <v>133.74133985124286</v>
      </c>
      <c r="T32" s="155">
        <f t="shared" si="1"/>
        <v>96.621271402629532</v>
      </c>
      <c r="U32" s="155">
        <f t="shared" si="2"/>
        <v>40.422435296585107</v>
      </c>
      <c r="V32" s="155">
        <f t="shared" si="3"/>
        <v>-4.2097701149425709E-2</v>
      </c>
      <c r="W32" s="155">
        <f t="shared" si="4"/>
        <v>-40.506630698883953</v>
      </c>
      <c r="X32" s="155">
        <f t="shared" si="5"/>
        <v>-96.705466804928392</v>
      </c>
      <c r="Y32" s="155">
        <f t="shared" si="6"/>
        <v>-133.82553525354172</v>
      </c>
      <c r="Z32" s="155">
        <f t="shared" si="7"/>
        <v>-138.4308927056444</v>
      </c>
      <c r="AA32" s="68">
        <v>31</v>
      </c>
      <c r="AB32" s="2">
        <v>45659</v>
      </c>
      <c r="AC32" s="156">
        <v>6</v>
      </c>
      <c r="AD32" s="156">
        <v>-68.5</v>
      </c>
    </row>
    <row r="33" spans="19:30" ht="15">
      <c r="S33" s="154">
        <f t="shared" si="0"/>
        <v>133.74133985124286</v>
      </c>
      <c r="T33" s="155">
        <f t="shared" si="1"/>
        <v>96.621271402629532</v>
      </c>
      <c r="U33" s="155">
        <f t="shared" si="2"/>
        <v>40.422435296585107</v>
      </c>
      <c r="V33" s="155">
        <f t="shared" si="3"/>
        <v>-4.2097701149425709E-2</v>
      </c>
      <c r="W33" s="155">
        <f t="shared" si="4"/>
        <v>-40.506630698883953</v>
      </c>
      <c r="X33" s="155">
        <f t="shared" si="5"/>
        <v>-96.705466804928392</v>
      </c>
      <c r="Y33" s="155">
        <f t="shared" si="6"/>
        <v>-133.82553525354172</v>
      </c>
      <c r="Z33" s="155">
        <f t="shared" si="7"/>
        <v>-138.4308927056444</v>
      </c>
      <c r="AA33" s="68">
        <v>32</v>
      </c>
      <c r="AB33" s="2">
        <v>45659</v>
      </c>
      <c r="AC33" s="156">
        <v>7</v>
      </c>
      <c r="AD33" s="156">
        <v>-77</v>
      </c>
    </row>
    <row r="34" spans="19:30" ht="15">
      <c r="S34" s="154">
        <f t="shared" si="0"/>
        <v>133.74133985124286</v>
      </c>
      <c r="T34" s="155">
        <f t="shared" si="1"/>
        <v>96.621271402629532</v>
      </c>
      <c r="U34" s="155">
        <f t="shared" si="2"/>
        <v>40.422435296585107</v>
      </c>
      <c r="V34" s="155">
        <f t="shared" si="3"/>
        <v>-4.2097701149425709E-2</v>
      </c>
      <c r="W34" s="155">
        <f t="shared" si="4"/>
        <v>-40.506630698883953</v>
      </c>
      <c r="X34" s="155">
        <f t="shared" si="5"/>
        <v>-96.705466804928392</v>
      </c>
      <c r="Y34" s="155">
        <f t="shared" si="6"/>
        <v>-133.82553525354172</v>
      </c>
      <c r="Z34" s="155">
        <f t="shared" si="7"/>
        <v>-138.4308927056444</v>
      </c>
      <c r="AA34" s="68">
        <v>33</v>
      </c>
      <c r="AB34" s="2">
        <v>45659</v>
      </c>
      <c r="AC34" s="156">
        <v>8</v>
      </c>
      <c r="AD34" s="156">
        <v>-71.899999999999991</v>
      </c>
    </row>
    <row r="35" spans="19:30" ht="15">
      <c r="S35" s="154">
        <f t="shared" si="0"/>
        <v>133.74133985124286</v>
      </c>
      <c r="T35" s="155">
        <f t="shared" si="1"/>
        <v>96.621271402629532</v>
      </c>
      <c r="U35" s="155">
        <f t="shared" si="2"/>
        <v>40.422435296585107</v>
      </c>
      <c r="V35" s="155">
        <f t="shared" si="3"/>
        <v>-4.2097701149425709E-2</v>
      </c>
      <c r="W35" s="155">
        <f t="shared" si="4"/>
        <v>-40.506630698883953</v>
      </c>
      <c r="X35" s="155">
        <f t="shared" si="5"/>
        <v>-96.705466804928392</v>
      </c>
      <c r="Y35" s="155">
        <f t="shared" si="6"/>
        <v>-133.82553525354172</v>
      </c>
      <c r="Z35" s="155">
        <f t="shared" si="7"/>
        <v>-138.4308927056444</v>
      </c>
      <c r="AA35" s="68">
        <v>34</v>
      </c>
      <c r="AB35" s="2">
        <v>45659</v>
      </c>
      <c r="AC35" s="156">
        <v>9</v>
      </c>
      <c r="AD35" s="156">
        <v>-55.300000000000004</v>
      </c>
    </row>
    <row r="36" spans="19:30" ht="15">
      <c r="S36" s="154">
        <f t="shared" si="0"/>
        <v>133.74133985124286</v>
      </c>
      <c r="T36" s="155">
        <f t="shared" si="1"/>
        <v>96.621271402629532</v>
      </c>
      <c r="U36" s="155">
        <f t="shared" si="2"/>
        <v>40.422435296585107</v>
      </c>
      <c r="V36" s="155">
        <f t="shared" si="3"/>
        <v>-4.2097701149425709E-2</v>
      </c>
      <c r="W36" s="155">
        <f t="shared" si="4"/>
        <v>-40.506630698883953</v>
      </c>
      <c r="X36" s="155">
        <f t="shared" si="5"/>
        <v>-96.705466804928392</v>
      </c>
      <c r="Y36" s="155">
        <f t="shared" si="6"/>
        <v>-133.82553525354172</v>
      </c>
      <c r="Z36" s="155">
        <f t="shared" si="7"/>
        <v>-138.4308927056444</v>
      </c>
      <c r="AA36" s="68">
        <v>35</v>
      </c>
      <c r="AB36" s="2">
        <v>45659</v>
      </c>
      <c r="AC36" s="156">
        <v>10</v>
      </c>
      <c r="AD36" s="156">
        <v>-31.6</v>
      </c>
    </row>
    <row r="37" spans="19:30" ht="15">
      <c r="S37" s="154">
        <f t="shared" si="0"/>
        <v>133.74133985124286</v>
      </c>
      <c r="T37" s="155">
        <f t="shared" si="1"/>
        <v>96.621271402629532</v>
      </c>
      <c r="U37" s="155">
        <f t="shared" si="2"/>
        <v>40.422435296585107</v>
      </c>
      <c r="V37" s="155">
        <f t="shared" si="3"/>
        <v>-4.2097701149425709E-2</v>
      </c>
      <c r="W37" s="155">
        <f t="shared" si="4"/>
        <v>-40.506630698883953</v>
      </c>
      <c r="X37" s="155">
        <f t="shared" si="5"/>
        <v>-96.705466804928392</v>
      </c>
      <c r="Y37" s="155">
        <f t="shared" si="6"/>
        <v>-133.82553525354172</v>
      </c>
      <c r="Z37" s="155">
        <f t="shared" si="7"/>
        <v>-138.4308927056444</v>
      </c>
      <c r="AA37" s="68">
        <v>36</v>
      </c>
      <c r="AB37" s="2">
        <v>45659</v>
      </c>
      <c r="AC37" s="156">
        <v>11</v>
      </c>
      <c r="AD37" s="156">
        <v>-6.9</v>
      </c>
    </row>
    <row r="38" spans="19:30" ht="15">
      <c r="S38" s="154">
        <f t="shared" si="0"/>
        <v>133.74133985124286</v>
      </c>
      <c r="T38" s="155">
        <f t="shared" si="1"/>
        <v>96.621271402629532</v>
      </c>
      <c r="U38" s="155">
        <f t="shared" si="2"/>
        <v>40.422435296585107</v>
      </c>
      <c r="V38" s="155">
        <f t="shared" si="3"/>
        <v>-4.2097701149425709E-2</v>
      </c>
      <c r="W38" s="155">
        <f t="shared" si="4"/>
        <v>-40.506630698883953</v>
      </c>
      <c r="X38" s="155">
        <f t="shared" si="5"/>
        <v>-96.705466804928392</v>
      </c>
      <c r="Y38" s="155">
        <f t="shared" si="6"/>
        <v>-133.82553525354172</v>
      </c>
      <c r="Z38" s="155">
        <f t="shared" si="7"/>
        <v>-138.4308927056444</v>
      </c>
      <c r="AA38" s="68">
        <v>37</v>
      </c>
      <c r="AB38" s="2">
        <v>45659</v>
      </c>
      <c r="AC38" s="156">
        <v>12</v>
      </c>
      <c r="AD38" s="156">
        <v>12.9</v>
      </c>
    </row>
    <row r="39" spans="19:30" ht="15">
      <c r="S39" s="154">
        <f t="shared" si="0"/>
        <v>133.74133985124286</v>
      </c>
      <c r="T39" s="155">
        <f t="shared" si="1"/>
        <v>96.621271402629532</v>
      </c>
      <c r="U39" s="155">
        <f t="shared" si="2"/>
        <v>40.422435296585107</v>
      </c>
      <c r="V39" s="155">
        <f t="shared" si="3"/>
        <v>-4.2097701149425709E-2</v>
      </c>
      <c r="W39" s="155">
        <f t="shared" si="4"/>
        <v>-40.506630698883953</v>
      </c>
      <c r="X39" s="155">
        <f t="shared" si="5"/>
        <v>-96.705466804928392</v>
      </c>
      <c r="Y39" s="155">
        <f t="shared" si="6"/>
        <v>-133.82553525354172</v>
      </c>
      <c r="Z39" s="155">
        <f t="shared" si="7"/>
        <v>-138.4308927056444</v>
      </c>
      <c r="AA39" s="68">
        <v>38</v>
      </c>
      <c r="AB39" s="2">
        <v>45659</v>
      </c>
      <c r="AC39" s="156">
        <v>13</v>
      </c>
      <c r="AD39" s="156">
        <v>23.7</v>
      </c>
    </row>
    <row r="40" spans="19:30" ht="15">
      <c r="S40" s="154">
        <f t="shared" si="0"/>
        <v>133.74133985124286</v>
      </c>
      <c r="T40" s="155">
        <f t="shared" si="1"/>
        <v>96.621271402629532</v>
      </c>
      <c r="U40" s="155">
        <f t="shared" si="2"/>
        <v>40.422435296585107</v>
      </c>
      <c r="V40" s="155">
        <f t="shared" si="3"/>
        <v>-4.2097701149425709E-2</v>
      </c>
      <c r="W40" s="155">
        <f t="shared" si="4"/>
        <v>-40.506630698883953</v>
      </c>
      <c r="X40" s="155">
        <f t="shared" si="5"/>
        <v>-96.705466804928392</v>
      </c>
      <c r="Y40" s="155">
        <f t="shared" si="6"/>
        <v>-133.82553525354172</v>
      </c>
      <c r="Z40" s="155">
        <f t="shared" si="7"/>
        <v>-138.4308927056444</v>
      </c>
      <c r="AA40" s="68">
        <v>39</v>
      </c>
      <c r="AB40" s="2">
        <v>45659</v>
      </c>
      <c r="AC40" s="156">
        <v>14</v>
      </c>
      <c r="AD40" s="156">
        <v>23.5</v>
      </c>
    </row>
    <row r="41" spans="19:30" ht="15">
      <c r="S41" s="154">
        <f t="shared" si="0"/>
        <v>133.74133985124286</v>
      </c>
      <c r="T41" s="155">
        <f t="shared" si="1"/>
        <v>96.621271402629532</v>
      </c>
      <c r="U41" s="155">
        <f t="shared" si="2"/>
        <v>40.422435296585107</v>
      </c>
      <c r="V41" s="155">
        <f t="shared" si="3"/>
        <v>-4.2097701149425709E-2</v>
      </c>
      <c r="W41" s="155">
        <f t="shared" si="4"/>
        <v>-40.506630698883953</v>
      </c>
      <c r="X41" s="155">
        <f t="shared" si="5"/>
        <v>-96.705466804928392</v>
      </c>
      <c r="Y41" s="155">
        <f t="shared" si="6"/>
        <v>-133.82553525354172</v>
      </c>
      <c r="Z41" s="155">
        <f t="shared" si="7"/>
        <v>-138.4308927056444</v>
      </c>
      <c r="AA41" s="68">
        <v>40</v>
      </c>
      <c r="AB41" s="2">
        <v>45659</v>
      </c>
      <c r="AC41" s="156">
        <v>15</v>
      </c>
      <c r="AD41" s="156">
        <v>13.700000000000001</v>
      </c>
    </row>
    <row r="42" spans="19:30" ht="15">
      <c r="S42" s="154">
        <f t="shared" si="0"/>
        <v>133.74133985124286</v>
      </c>
      <c r="T42" s="155">
        <f t="shared" si="1"/>
        <v>96.621271402629532</v>
      </c>
      <c r="U42" s="155">
        <f t="shared" si="2"/>
        <v>40.422435296585107</v>
      </c>
      <c r="V42" s="155">
        <f t="shared" si="3"/>
        <v>-4.2097701149425709E-2</v>
      </c>
      <c r="W42" s="155">
        <f t="shared" si="4"/>
        <v>-40.506630698883953</v>
      </c>
      <c r="X42" s="155">
        <f t="shared" si="5"/>
        <v>-96.705466804928392</v>
      </c>
      <c r="Y42" s="155">
        <f t="shared" si="6"/>
        <v>-133.82553525354172</v>
      </c>
      <c r="Z42" s="155">
        <f t="shared" si="7"/>
        <v>-138.4308927056444</v>
      </c>
      <c r="AA42" s="68">
        <v>41</v>
      </c>
      <c r="AB42" s="2">
        <v>45659</v>
      </c>
      <c r="AC42" s="156">
        <v>16</v>
      </c>
      <c r="AD42" s="156">
        <v>-1.7000000000000002</v>
      </c>
    </row>
    <row r="43" spans="19:30" ht="15">
      <c r="S43" s="154">
        <f t="shared" si="0"/>
        <v>133.74133985124286</v>
      </c>
      <c r="T43" s="155">
        <f t="shared" si="1"/>
        <v>96.621271402629532</v>
      </c>
      <c r="U43" s="155">
        <f t="shared" si="2"/>
        <v>40.422435296585107</v>
      </c>
      <c r="V43" s="155">
        <f t="shared" si="3"/>
        <v>-4.2097701149425709E-2</v>
      </c>
      <c r="W43" s="155">
        <f t="shared" si="4"/>
        <v>-40.506630698883953</v>
      </c>
      <c r="X43" s="155">
        <f t="shared" si="5"/>
        <v>-96.705466804928392</v>
      </c>
      <c r="Y43" s="155">
        <f t="shared" si="6"/>
        <v>-133.82553525354172</v>
      </c>
      <c r="Z43" s="155">
        <f t="shared" si="7"/>
        <v>-138.4308927056444</v>
      </c>
      <c r="AA43" s="68">
        <v>42</v>
      </c>
      <c r="AB43" s="2">
        <v>45659</v>
      </c>
      <c r="AC43" s="156">
        <v>17</v>
      </c>
      <c r="AD43" s="156">
        <v>-17.2</v>
      </c>
    </row>
    <row r="44" spans="19:30" ht="15">
      <c r="S44" s="154">
        <f t="shared" si="0"/>
        <v>133.74133985124286</v>
      </c>
      <c r="T44" s="155">
        <f t="shared" si="1"/>
        <v>96.621271402629532</v>
      </c>
      <c r="U44" s="155">
        <f t="shared" si="2"/>
        <v>40.422435296585107</v>
      </c>
      <c r="V44" s="155">
        <f t="shared" si="3"/>
        <v>-4.2097701149425709E-2</v>
      </c>
      <c r="W44" s="155">
        <f t="shared" si="4"/>
        <v>-40.506630698883953</v>
      </c>
      <c r="X44" s="155">
        <f t="shared" si="5"/>
        <v>-96.705466804928392</v>
      </c>
      <c r="Y44" s="155">
        <f t="shared" si="6"/>
        <v>-133.82553525354172</v>
      </c>
      <c r="Z44" s="155">
        <f t="shared" si="7"/>
        <v>-138.4308927056444</v>
      </c>
      <c r="AA44" s="68">
        <v>43</v>
      </c>
      <c r="AB44" s="2">
        <v>45659</v>
      </c>
      <c r="AC44" s="156">
        <v>18</v>
      </c>
      <c r="AD44" s="156">
        <v>-26.8</v>
      </c>
    </row>
    <row r="45" spans="19:30" ht="15">
      <c r="S45" s="154">
        <f t="shared" si="0"/>
        <v>133.74133985124286</v>
      </c>
      <c r="T45" s="155">
        <f t="shared" si="1"/>
        <v>96.621271402629532</v>
      </c>
      <c r="U45" s="155">
        <f t="shared" si="2"/>
        <v>40.422435296585107</v>
      </c>
      <c r="V45" s="155">
        <f t="shared" si="3"/>
        <v>-4.2097701149425709E-2</v>
      </c>
      <c r="W45" s="155">
        <f t="shared" si="4"/>
        <v>-40.506630698883953</v>
      </c>
      <c r="X45" s="155">
        <f t="shared" si="5"/>
        <v>-96.705466804928392</v>
      </c>
      <c r="Y45" s="155">
        <f t="shared" si="6"/>
        <v>-133.82553525354172</v>
      </c>
      <c r="Z45" s="155">
        <f t="shared" si="7"/>
        <v>-138.4308927056444</v>
      </c>
      <c r="AA45" s="68">
        <v>44</v>
      </c>
      <c r="AB45" s="2">
        <v>45659</v>
      </c>
      <c r="AC45" s="156">
        <v>19</v>
      </c>
      <c r="AD45" s="156">
        <v>-26.400000000000002</v>
      </c>
    </row>
    <row r="46" spans="19:30" ht="15">
      <c r="S46" s="154">
        <f t="shared" si="0"/>
        <v>133.74133985124286</v>
      </c>
      <c r="T46" s="155">
        <f t="shared" si="1"/>
        <v>96.621271402629532</v>
      </c>
      <c r="U46" s="155">
        <f t="shared" si="2"/>
        <v>40.422435296585107</v>
      </c>
      <c r="V46" s="155">
        <f t="shared" si="3"/>
        <v>-4.2097701149425709E-2</v>
      </c>
      <c r="W46" s="155">
        <f t="shared" si="4"/>
        <v>-40.506630698883953</v>
      </c>
      <c r="X46" s="155">
        <f t="shared" si="5"/>
        <v>-96.705466804928392</v>
      </c>
      <c r="Y46" s="155">
        <f t="shared" si="6"/>
        <v>-133.82553525354172</v>
      </c>
      <c r="Z46" s="155">
        <f t="shared" si="7"/>
        <v>-138.4308927056444</v>
      </c>
      <c r="AA46" s="68">
        <v>45</v>
      </c>
      <c r="AB46" s="2">
        <v>45659</v>
      </c>
      <c r="AC46" s="156">
        <v>20</v>
      </c>
      <c r="AD46" s="156">
        <v>-14.399999999999999</v>
      </c>
    </row>
    <row r="47" spans="19:30" ht="15">
      <c r="S47" s="154">
        <f t="shared" si="0"/>
        <v>133.74133985124286</v>
      </c>
      <c r="T47" s="155">
        <f t="shared" si="1"/>
        <v>96.621271402629532</v>
      </c>
      <c r="U47" s="155">
        <f t="shared" si="2"/>
        <v>40.422435296585107</v>
      </c>
      <c r="V47" s="155">
        <f t="shared" si="3"/>
        <v>-4.2097701149425709E-2</v>
      </c>
      <c r="W47" s="155">
        <f t="shared" si="4"/>
        <v>-40.506630698883953</v>
      </c>
      <c r="X47" s="155">
        <f t="shared" si="5"/>
        <v>-96.705466804928392</v>
      </c>
      <c r="Y47" s="155">
        <f t="shared" si="6"/>
        <v>-133.82553525354172</v>
      </c>
      <c r="Z47" s="155">
        <f t="shared" si="7"/>
        <v>-138.4308927056444</v>
      </c>
      <c r="AA47" s="68">
        <v>46</v>
      </c>
      <c r="AB47" s="2">
        <v>45659</v>
      </c>
      <c r="AC47" s="156">
        <v>21</v>
      </c>
      <c r="AD47" s="156">
        <v>7.8</v>
      </c>
    </row>
    <row r="48" spans="19:30" ht="15">
      <c r="S48" s="154">
        <f t="shared" si="0"/>
        <v>133.74133985124286</v>
      </c>
      <c r="T48" s="155">
        <f t="shared" si="1"/>
        <v>96.621271402629532</v>
      </c>
      <c r="U48" s="155">
        <f t="shared" si="2"/>
        <v>40.422435296585107</v>
      </c>
      <c r="V48" s="155">
        <f t="shared" si="3"/>
        <v>-4.2097701149425709E-2</v>
      </c>
      <c r="W48" s="155">
        <f t="shared" si="4"/>
        <v>-40.506630698883953</v>
      </c>
      <c r="X48" s="155">
        <f t="shared" si="5"/>
        <v>-96.705466804928392</v>
      </c>
      <c r="Y48" s="155">
        <f t="shared" si="6"/>
        <v>-133.82553525354172</v>
      </c>
      <c r="Z48" s="155">
        <f t="shared" si="7"/>
        <v>-138.4308927056444</v>
      </c>
      <c r="AA48" s="68">
        <v>47</v>
      </c>
      <c r="AB48" s="2">
        <v>45659</v>
      </c>
      <c r="AC48" s="156">
        <v>22</v>
      </c>
      <c r="AD48" s="156">
        <v>35.299999999999997</v>
      </c>
    </row>
    <row r="49" spans="19:30" ht="15">
      <c r="S49" s="154">
        <f t="shared" si="0"/>
        <v>133.74133985124286</v>
      </c>
      <c r="T49" s="155">
        <f t="shared" si="1"/>
        <v>96.621271402629532</v>
      </c>
      <c r="U49" s="155">
        <f t="shared" si="2"/>
        <v>40.422435296585107</v>
      </c>
      <c r="V49" s="155">
        <f t="shared" si="3"/>
        <v>-4.2097701149425709E-2</v>
      </c>
      <c r="W49" s="155">
        <f t="shared" si="4"/>
        <v>-40.506630698883953</v>
      </c>
      <c r="X49" s="155">
        <f t="shared" si="5"/>
        <v>-96.705466804928392</v>
      </c>
      <c r="Y49" s="155">
        <f t="shared" si="6"/>
        <v>-133.82553525354172</v>
      </c>
      <c r="Z49" s="155">
        <f t="shared" si="7"/>
        <v>-138.4308927056444</v>
      </c>
      <c r="AA49" s="68">
        <v>48</v>
      </c>
      <c r="AB49" s="2">
        <v>45659</v>
      </c>
      <c r="AC49" s="156">
        <v>23</v>
      </c>
      <c r="AD49" s="156">
        <v>61.7</v>
      </c>
    </row>
    <row r="50" spans="19:30" ht="15">
      <c r="S50" s="154">
        <f t="shared" si="0"/>
        <v>133.74133985124286</v>
      </c>
      <c r="T50" s="155">
        <f t="shared" si="1"/>
        <v>96.621271402629532</v>
      </c>
      <c r="U50" s="155">
        <f t="shared" si="2"/>
        <v>40.422435296585107</v>
      </c>
      <c r="V50" s="155">
        <f t="shared" si="3"/>
        <v>-4.2097701149425709E-2</v>
      </c>
      <c r="W50" s="155">
        <f t="shared" si="4"/>
        <v>-40.506630698883953</v>
      </c>
      <c r="X50" s="155">
        <f t="shared" si="5"/>
        <v>-96.705466804928392</v>
      </c>
      <c r="Y50" s="155">
        <f t="shared" si="6"/>
        <v>-133.82553525354172</v>
      </c>
      <c r="Z50" s="155">
        <f t="shared" si="7"/>
        <v>-138.4308927056444</v>
      </c>
      <c r="AA50" s="68">
        <v>49</v>
      </c>
      <c r="AB50" s="2">
        <v>45660</v>
      </c>
      <c r="AC50" s="156">
        <v>0</v>
      </c>
      <c r="AD50" s="156">
        <v>80.2</v>
      </c>
    </row>
    <row r="51" spans="19:30" ht="15">
      <c r="S51" s="154">
        <f t="shared" si="0"/>
        <v>133.74133985124286</v>
      </c>
      <c r="T51" s="155">
        <f t="shared" si="1"/>
        <v>96.621271402629532</v>
      </c>
      <c r="U51" s="155">
        <f t="shared" si="2"/>
        <v>40.422435296585107</v>
      </c>
      <c r="V51" s="155">
        <f t="shared" si="3"/>
        <v>-4.2097701149425709E-2</v>
      </c>
      <c r="W51" s="155">
        <f t="shared" si="4"/>
        <v>-40.506630698883953</v>
      </c>
      <c r="X51" s="155">
        <f t="shared" si="5"/>
        <v>-96.705466804928392</v>
      </c>
      <c r="Y51" s="155">
        <f t="shared" si="6"/>
        <v>-133.82553525354172</v>
      </c>
      <c r="Z51" s="155">
        <f t="shared" si="7"/>
        <v>-138.4308927056444</v>
      </c>
      <c r="AA51" s="68">
        <v>50</v>
      </c>
      <c r="AB51" s="2">
        <v>45660</v>
      </c>
      <c r="AC51" s="156">
        <v>1</v>
      </c>
      <c r="AD51" s="156">
        <v>85.2</v>
      </c>
    </row>
    <row r="52" spans="19:30" ht="15">
      <c r="S52" s="154">
        <f t="shared" si="0"/>
        <v>133.74133985124286</v>
      </c>
      <c r="T52" s="155">
        <f t="shared" si="1"/>
        <v>96.621271402629532</v>
      </c>
      <c r="U52" s="155">
        <f t="shared" si="2"/>
        <v>40.422435296585107</v>
      </c>
      <c r="V52" s="155">
        <f t="shared" si="3"/>
        <v>-4.2097701149425709E-2</v>
      </c>
      <c r="W52" s="155">
        <f t="shared" si="4"/>
        <v>-40.506630698883953</v>
      </c>
      <c r="X52" s="155">
        <f t="shared" si="5"/>
        <v>-96.705466804928392</v>
      </c>
      <c r="Y52" s="155">
        <f t="shared" si="6"/>
        <v>-133.82553525354172</v>
      </c>
      <c r="Z52" s="155">
        <f t="shared" si="7"/>
        <v>-138.4308927056444</v>
      </c>
      <c r="AA52" s="68">
        <v>51</v>
      </c>
      <c r="AB52" s="2">
        <v>45660</v>
      </c>
      <c r="AC52" s="156">
        <v>2</v>
      </c>
      <c r="AD52" s="156">
        <v>74.3</v>
      </c>
    </row>
    <row r="53" spans="19:30" ht="15">
      <c r="S53" s="154">
        <f t="shared" si="0"/>
        <v>133.74133985124286</v>
      </c>
      <c r="T53" s="155">
        <f t="shared" si="1"/>
        <v>96.621271402629532</v>
      </c>
      <c r="U53" s="155">
        <f t="shared" si="2"/>
        <v>40.422435296585107</v>
      </c>
      <c r="V53" s="155">
        <f t="shared" si="3"/>
        <v>-4.2097701149425709E-2</v>
      </c>
      <c r="W53" s="155">
        <f t="shared" si="4"/>
        <v>-40.506630698883953</v>
      </c>
      <c r="X53" s="155">
        <f t="shared" si="5"/>
        <v>-96.705466804928392</v>
      </c>
      <c r="Y53" s="155">
        <f t="shared" si="6"/>
        <v>-133.82553525354172</v>
      </c>
      <c r="Z53" s="155">
        <f t="shared" si="7"/>
        <v>-138.4308927056444</v>
      </c>
      <c r="AA53" s="68">
        <v>52</v>
      </c>
      <c r="AB53" s="2">
        <v>45660</v>
      </c>
      <c r="AC53" s="156">
        <v>3</v>
      </c>
      <c r="AD53" s="156">
        <v>48.4</v>
      </c>
    </row>
    <row r="54" spans="19:30" ht="15">
      <c r="S54" s="154">
        <f t="shared" si="0"/>
        <v>133.74133985124286</v>
      </c>
      <c r="T54" s="155">
        <f t="shared" si="1"/>
        <v>96.621271402629532</v>
      </c>
      <c r="U54" s="155">
        <f t="shared" si="2"/>
        <v>40.422435296585107</v>
      </c>
      <c r="V54" s="155">
        <f t="shared" si="3"/>
        <v>-4.2097701149425709E-2</v>
      </c>
      <c r="W54" s="155">
        <f t="shared" si="4"/>
        <v>-40.506630698883953</v>
      </c>
      <c r="X54" s="155">
        <f t="shared" si="5"/>
        <v>-96.705466804928392</v>
      </c>
      <c r="Y54" s="155">
        <f t="shared" si="6"/>
        <v>-133.82553525354172</v>
      </c>
      <c r="Z54" s="155">
        <f t="shared" si="7"/>
        <v>-138.4308927056444</v>
      </c>
      <c r="AA54" s="68">
        <v>53</v>
      </c>
      <c r="AB54" s="2">
        <v>45660</v>
      </c>
      <c r="AC54" s="156">
        <v>4</v>
      </c>
      <c r="AD54" s="156">
        <v>12.3</v>
      </c>
    </row>
    <row r="55" spans="19:30" ht="15">
      <c r="S55" s="154">
        <f t="shared" si="0"/>
        <v>133.74133985124286</v>
      </c>
      <c r="T55" s="155">
        <f t="shared" si="1"/>
        <v>96.621271402629532</v>
      </c>
      <c r="U55" s="155">
        <f t="shared" si="2"/>
        <v>40.422435296585107</v>
      </c>
      <c r="V55" s="155">
        <f t="shared" si="3"/>
        <v>-4.2097701149425709E-2</v>
      </c>
      <c r="W55" s="155">
        <f t="shared" si="4"/>
        <v>-40.506630698883953</v>
      </c>
      <c r="X55" s="155">
        <f t="shared" si="5"/>
        <v>-96.705466804928392</v>
      </c>
      <c r="Y55" s="155">
        <f t="shared" si="6"/>
        <v>-133.82553525354172</v>
      </c>
      <c r="Z55" s="155">
        <f t="shared" si="7"/>
        <v>-138.4308927056444</v>
      </c>
      <c r="AA55" s="68">
        <v>54</v>
      </c>
      <c r="AB55" s="2">
        <v>45660</v>
      </c>
      <c r="AC55" s="156">
        <v>5</v>
      </c>
      <c r="AD55" s="156">
        <v>-26.900000000000002</v>
      </c>
    </row>
    <row r="56" spans="19:30" ht="15">
      <c r="S56" s="154">
        <f t="shared" si="0"/>
        <v>133.74133985124286</v>
      </c>
      <c r="T56" s="155">
        <f t="shared" si="1"/>
        <v>96.621271402629532</v>
      </c>
      <c r="U56" s="155">
        <f t="shared" si="2"/>
        <v>40.422435296585107</v>
      </c>
      <c r="V56" s="155">
        <f t="shared" si="3"/>
        <v>-4.2097701149425709E-2</v>
      </c>
      <c r="W56" s="155">
        <f t="shared" si="4"/>
        <v>-40.506630698883953</v>
      </c>
      <c r="X56" s="155">
        <f t="shared" si="5"/>
        <v>-96.705466804928392</v>
      </c>
      <c r="Y56" s="155">
        <f t="shared" si="6"/>
        <v>-133.82553525354172</v>
      </c>
      <c r="Z56" s="155">
        <f t="shared" si="7"/>
        <v>-138.4308927056444</v>
      </c>
      <c r="AA56" s="68">
        <v>55</v>
      </c>
      <c r="AB56" s="2">
        <v>45660</v>
      </c>
      <c r="AC56" s="156">
        <v>6</v>
      </c>
      <c r="AD56" s="156">
        <v>-61</v>
      </c>
    </row>
    <row r="57" spans="19:30" ht="15">
      <c r="S57" s="154">
        <f t="shared" si="0"/>
        <v>133.74133985124286</v>
      </c>
      <c r="T57" s="155">
        <f t="shared" si="1"/>
        <v>96.621271402629532</v>
      </c>
      <c r="U57" s="155">
        <f t="shared" si="2"/>
        <v>40.422435296585107</v>
      </c>
      <c r="V57" s="155">
        <f t="shared" si="3"/>
        <v>-4.2097701149425709E-2</v>
      </c>
      <c r="W57" s="155">
        <f t="shared" si="4"/>
        <v>-40.506630698883953</v>
      </c>
      <c r="X57" s="155">
        <f t="shared" si="5"/>
        <v>-96.705466804928392</v>
      </c>
      <c r="Y57" s="155">
        <f t="shared" si="6"/>
        <v>-133.82553525354172</v>
      </c>
      <c r="Z57" s="155">
        <f t="shared" si="7"/>
        <v>-138.4308927056444</v>
      </c>
      <c r="AA57" s="68">
        <v>56</v>
      </c>
      <c r="AB57" s="2">
        <v>45660</v>
      </c>
      <c r="AC57" s="156">
        <v>7</v>
      </c>
      <c r="AD57" s="156">
        <v>-83.1</v>
      </c>
    </row>
    <row r="58" spans="19:30" ht="15">
      <c r="S58" s="154">
        <f t="shared" si="0"/>
        <v>133.74133985124286</v>
      </c>
      <c r="T58" s="155">
        <f t="shared" si="1"/>
        <v>96.621271402629532</v>
      </c>
      <c r="U58" s="155">
        <f t="shared" si="2"/>
        <v>40.422435296585107</v>
      </c>
      <c r="V58" s="155">
        <f t="shared" si="3"/>
        <v>-4.2097701149425709E-2</v>
      </c>
      <c r="W58" s="155">
        <f t="shared" si="4"/>
        <v>-40.506630698883953</v>
      </c>
      <c r="X58" s="155">
        <f t="shared" si="5"/>
        <v>-96.705466804928392</v>
      </c>
      <c r="Y58" s="155">
        <f t="shared" si="6"/>
        <v>-133.82553525354172</v>
      </c>
      <c r="Z58" s="155">
        <f t="shared" si="7"/>
        <v>-138.4308927056444</v>
      </c>
      <c r="AA58" s="68">
        <v>57</v>
      </c>
      <c r="AB58" s="2">
        <v>45660</v>
      </c>
      <c r="AC58" s="156">
        <v>8</v>
      </c>
      <c r="AD58" s="156">
        <v>-88.9</v>
      </c>
    </row>
    <row r="59" spans="19:30" ht="15">
      <c r="S59" s="154">
        <f t="shared" si="0"/>
        <v>133.74133985124286</v>
      </c>
      <c r="T59" s="155">
        <f t="shared" si="1"/>
        <v>96.621271402629532</v>
      </c>
      <c r="U59" s="155">
        <f t="shared" si="2"/>
        <v>40.422435296585107</v>
      </c>
      <c r="V59" s="155">
        <f t="shared" si="3"/>
        <v>-4.2097701149425709E-2</v>
      </c>
      <c r="W59" s="155">
        <f t="shared" si="4"/>
        <v>-40.506630698883953</v>
      </c>
      <c r="X59" s="155">
        <f t="shared" si="5"/>
        <v>-96.705466804928392</v>
      </c>
      <c r="Y59" s="155">
        <f t="shared" si="6"/>
        <v>-133.82553525354172</v>
      </c>
      <c r="Z59" s="155">
        <f t="shared" si="7"/>
        <v>-138.4308927056444</v>
      </c>
      <c r="AA59" s="68">
        <v>58</v>
      </c>
      <c r="AB59" s="2">
        <v>45660</v>
      </c>
      <c r="AC59" s="156">
        <v>9</v>
      </c>
      <c r="AD59" s="156">
        <v>-77.900000000000006</v>
      </c>
    </row>
    <row r="60" spans="19:30" ht="15">
      <c r="S60" s="154">
        <f t="shared" si="0"/>
        <v>133.74133985124286</v>
      </c>
      <c r="T60" s="155">
        <f t="shared" si="1"/>
        <v>96.621271402629532</v>
      </c>
      <c r="U60" s="155">
        <f t="shared" si="2"/>
        <v>40.422435296585107</v>
      </c>
      <c r="V60" s="155">
        <f t="shared" si="3"/>
        <v>-4.2097701149425709E-2</v>
      </c>
      <c r="W60" s="155">
        <f t="shared" si="4"/>
        <v>-40.506630698883953</v>
      </c>
      <c r="X60" s="155">
        <f t="shared" si="5"/>
        <v>-96.705466804928392</v>
      </c>
      <c r="Y60" s="155">
        <f t="shared" si="6"/>
        <v>-133.82553525354172</v>
      </c>
      <c r="Z60" s="155">
        <f t="shared" si="7"/>
        <v>-138.4308927056444</v>
      </c>
      <c r="AA60" s="68">
        <v>59</v>
      </c>
      <c r="AB60" s="2">
        <v>45660</v>
      </c>
      <c r="AC60" s="156">
        <v>10</v>
      </c>
      <c r="AD60" s="156">
        <v>-53.400000000000006</v>
      </c>
    </row>
    <row r="61" spans="19:30" ht="15">
      <c r="S61" s="154">
        <f t="shared" si="0"/>
        <v>133.74133985124286</v>
      </c>
      <c r="T61" s="155">
        <f t="shared" si="1"/>
        <v>96.621271402629532</v>
      </c>
      <c r="U61" s="155">
        <f t="shared" si="2"/>
        <v>40.422435296585107</v>
      </c>
      <c r="V61" s="155">
        <f t="shared" si="3"/>
        <v>-4.2097701149425709E-2</v>
      </c>
      <c r="W61" s="155">
        <f t="shared" si="4"/>
        <v>-40.506630698883953</v>
      </c>
      <c r="X61" s="155">
        <f t="shared" si="5"/>
        <v>-96.705466804928392</v>
      </c>
      <c r="Y61" s="155">
        <f t="shared" si="6"/>
        <v>-133.82553525354172</v>
      </c>
      <c r="Z61" s="155">
        <f t="shared" si="7"/>
        <v>-138.4308927056444</v>
      </c>
      <c r="AA61" s="68">
        <v>60</v>
      </c>
      <c r="AB61" s="2">
        <v>45660</v>
      </c>
      <c r="AC61" s="156">
        <v>11</v>
      </c>
      <c r="AD61" s="156">
        <v>-22</v>
      </c>
    </row>
    <row r="62" spans="19:30" ht="15">
      <c r="S62" s="154">
        <f t="shared" si="0"/>
        <v>133.74133985124286</v>
      </c>
      <c r="T62" s="155">
        <f t="shared" si="1"/>
        <v>96.621271402629532</v>
      </c>
      <c r="U62" s="155">
        <f t="shared" si="2"/>
        <v>40.422435296585107</v>
      </c>
      <c r="V62" s="155">
        <f t="shared" si="3"/>
        <v>-4.2097701149425709E-2</v>
      </c>
      <c r="W62" s="155">
        <f t="shared" si="4"/>
        <v>-40.506630698883953</v>
      </c>
      <c r="X62" s="155">
        <f t="shared" si="5"/>
        <v>-96.705466804928392</v>
      </c>
      <c r="Y62" s="155">
        <f t="shared" si="6"/>
        <v>-133.82553525354172</v>
      </c>
      <c r="Z62" s="155">
        <f t="shared" si="7"/>
        <v>-138.4308927056444</v>
      </c>
      <c r="AA62" s="68">
        <v>61</v>
      </c>
      <c r="AB62" s="2">
        <v>45660</v>
      </c>
      <c r="AC62" s="156">
        <v>12</v>
      </c>
      <c r="AD62" s="156">
        <v>8.5</v>
      </c>
    </row>
    <row r="63" spans="19:30" ht="15">
      <c r="S63" s="154">
        <f t="shared" si="0"/>
        <v>133.74133985124286</v>
      </c>
      <c r="T63" s="155">
        <f t="shared" si="1"/>
        <v>96.621271402629532</v>
      </c>
      <c r="U63" s="155">
        <f t="shared" si="2"/>
        <v>40.422435296585107</v>
      </c>
      <c r="V63" s="155">
        <f t="shared" si="3"/>
        <v>-4.2097701149425709E-2</v>
      </c>
      <c r="W63" s="155">
        <f t="shared" si="4"/>
        <v>-40.506630698883953</v>
      </c>
      <c r="X63" s="155">
        <f t="shared" si="5"/>
        <v>-96.705466804928392</v>
      </c>
      <c r="Y63" s="155">
        <f t="shared" si="6"/>
        <v>-133.82553525354172</v>
      </c>
      <c r="Z63" s="155">
        <f t="shared" si="7"/>
        <v>-138.4308927056444</v>
      </c>
      <c r="AA63" s="68">
        <v>62</v>
      </c>
      <c r="AB63" s="2">
        <v>45660</v>
      </c>
      <c r="AC63" s="156">
        <v>13</v>
      </c>
      <c r="AD63" s="156">
        <v>30.7</v>
      </c>
    </row>
    <row r="64" spans="19:30" ht="15">
      <c r="S64" s="154">
        <f t="shared" si="0"/>
        <v>133.74133985124286</v>
      </c>
      <c r="T64" s="155">
        <f t="shared" si="1"/>
        <v>96.621271402629532</v>
      </c>
      <c r="U64" s="155">
        <f t="shared" si="2"/>
        <v>40.422435296585107</v>
      </c>
      <c r="V64" s="155">
        <f t="shared" si="3"/>
        <v>-4.2097701149425709E-2</v>
      </c>
      <c r="W64" s="155">
        <f t="shared" si="4"/>
        <v>-40.506630698883953</v>
      </c>
      <c r="X64" s="155">
        <f t="shared" si="5"/>
        <v>-96.705466804928392</v>
      </c>
      <c r="Y64" s="155">
        <f t="shared" si="6"/>
        <v>-133.82553525354172</v>
      </c>
      <c r="Z64" s="155">
        <f t="shared" si="7"/>
        <v>-138.4308927056444</v>
      </c>
      <c r="AA64" s="68">
        <v>63</v>
      </c>
      <c r="AB64" s="2">
        <v>45660</v>
      </c>
      <c r="AC64" s="156">
        <v>14</v>
      </c>
      <c r="AD64" s="156">
        <v>39.6</v>
      </c>
    </row>
    <row r="65" spans="19:30" ht="15">
      <c r="S65" s="154">
        <f t="shared" si="0"/>
        <v>133.74133985124286</v>
      </c>
      <c r="T65" s="155">
        <f t="shared" si="1"/>
        <v>96.621271402629532</v>
      </c>
      <c r="U65" s="155">
        <f t="shared" si="2"/>
        <v>40.422435296585107</v>
      </c>
      <c r="V65" s="155">
        <f t="shared" si="3"/>
        <v>-4.2097701149425709E-2</v>
      </c>
      <c r="W65" s="155">
        <f t="shared" si="4"/>
        <v>-40.506630698883953</v>
      </c>
      <c r="X65" s="155">
        <f t="shared" si="5"/>
        <v>-96.705466804928392</v>
      </c>
      <c r="Y65" s="155">
        <f t="shared" si="6"/>
        <v>-133.82553525354172</v>
      </c>
      <c r="Z65" s="155">
        <f t="shared" si="7"/>
        <v>-138.4308927056444</v>
      </c>
      <c r="AA65" s="68">
        <v>64</v>
      </c>
      <c r="AB65" s="2">
        <v>45660</v>
      </c>
      <c r="AC65" s="156">
        <v>15</v>
      </c>
      <c r="AD65" s="156">
        <v>34</v>
      </c>
    </row>
    <row r="66" spans="19:30" ht="15">
      <c r="S66" s="154">
        <f t="shared" si="0"/>
        <v>133.74133985124286</v>
      </c>
      <c r="T66" s="155">
        <f t="shared" si="1"/>
        <v>96.621271402629532</v>
      </c>
      <c r="U66" s="155">
        <f t="shared" si="2"/>
        <v>40.422435296585107</v>
      </c>
      <c r="V66" s="155">
        <f t="shared" si="3"/>
        <v>-4.2097701149425709E-2</v>
      </c>
      <c r="W66" s="155">
        <f t="shared" si="4"/>
        <v>-40.506630698883953</v>
      </c>
      <c r="X66" s="155">
        <f t="shared" si="5"/>
        <v>-96.705466804928392</v>
      </c>
      <c r="Y66" s="155">
        <f t="shared" si="6"/>
        <v>-133.82553525354172</v>
      </c>
      <c r="Z66" s="155">
        <f t="shared" si="7"/>
        <v>-138.4308927056444</v>
      </c>
      <c r="AA66" s="68">
        <v>65</v>
      </c>
      <c r="AB66" s="2">
        <v>45660</v>
      </c>
      <c r="AC66" s="156">
        <v>16</v>
      </c>
      <c r="AD66" s="156">
        <v>16.8</v>
      </c>
    </row>
    <row r="67" spans="19:30" ht="15">
      <c r="S67" s="154">
        <f t="shared" ref="S67:S130" si="9">$B$8</f>
        <v>133.74133985124286</v>
      </c>
      <c r="T67" s="155">
        <f t="shared" ref="T67:T130" si="10">$B$9</f>
        <v>96.621271402629532</v>
      </c>
      <c r="U67" s="155">
        <f t="shared" ref="U67:U130" si="11">$B$10</f>
        <v>40.422435296585107</v>
      </c>
      <c r="V67" s="155">
        <f t="shared" ref="V67:V130" si="12">$B$11</f>
        <v>-4.2097701149425709E-2</v>
      </c>
      <c r="W67" s="155">
        <f t="shared" ref="W67:W130" si="13">$B$12</f>
        <v>-40.506630698883953</v>
      </c>
      <c r="X67" s="155">
        <f t="shared" ref="X67:X130" si="14">$B$13</f>
        <v>-96.705466804928392</v>
      </c>
      <c r="Y67" s="155">
        <f t="shared" ref="Y67:Y130" si="15">$B$14</f>
        <v>-133.82553525354172</v>
      </c>
      <c r="Z67" s="155">
        <f t="shared" ref="Z67:Z130" si="16">$B$15</f>
        <v>-138.4308927056444</v>
      </c>
      <c r="AA67" s="68">
        <v>66</v>
      </c>
      <c r="AB67" s="2">
        <v>45660</v>
      </c>
      <c r="AC67" s="156">
        <v>17</v>
      </c>
      <c r="AD67" s="156">
        <v>-6.3</v>
      </c>
    </row>
    <row r="68" spans="19:30" ht="15">
      <c r="S68" s="154">
        <f t="shared" si="9"/>
        <v>133.74133985124286</v>
      </c>
      <c r="T68" s="155">
        <f t="shared" si="10"/>
        <v>96.621271402629532</v>
      </c>
      <c r="U68" s="155">
        <f t="shared" si="11"/>
        <v>40.422435296585107</v>
      </c>
      <c r="V68" s="155">
        <f t="shared" si="12"/>
        <v>-4.2097701149425709E-2</v>
      </c>
      <c r="W68" s="155">
        <f t="shared" si="13"/>
        <v>-40.506630698883953</v>
      </c>
      <c r="X68" s="155">
        <f t="shared" si="14"/>
        <v>-96.705466804928392</v>
      </c>
      <c r="Y68" s="155">
        <f t="shared" si="15"/>
        <v>-133.82553525354172</v>
      </c>
      <c r="Z68" s="155">
        <f t="shared" si="16"/>
        <v>-138.4308927056444</v>
      </c>
      <c r="AA68" s="68">
        <v>67</v>
      </c>
      <c r="AB68" s="2">
        <v>45660</v>
      </c>
      <c r="AC68" s="156">
        <v>18</v>
      </c>
      <c r="AD68" s="156">
        <v>-27.700000000000003</v>
      </c>
    </row>
    <row r="69" spans="19:30" ht="15">
      <c r="S69" s="154">
        <f t="shared" si="9"/>
        <v>133.74133985124286</v>
      </c>
      <c r="T69" s="155">
        <f t="shared" si="10"/>
        <v>96.621271402629532</v>
      </c>
      <c r="U69" s="155">
        <f t="shared" si="11"/>
        <v>40.422435296585107</v>
      </c>
      <c r="V69" s="155">
        <f t="shared" si="12"/>
        <v>-4.2097701149425709E-2</v>
      </c>
      <c r="W69" s="155">
        <f t="shared" si="13"/>
        <v>-40.506630698883953</v>
      </c>
      <c r="X69" s="155">
        <f t="shared" si="14"/>
        <v>-96.705466804928392</v>
      </c>
      <c r="Y69" s="155">
        <f t="shared" si="15"/>
        <v>-133.82553525354172</v>
      </c>
      <c r="Z69" s="155">
        <f t="shared" si="16"/>
        <v>-138.4308927056444</v>
      </c>
      <c r="AA69" s="68">
        <v>68</v>
      </c>
      <c r="AB69" s="2">
        <v>45660</v>
      </c>
      <c r="AC69" s="156">
        <v>19</v>
      </c>
      <c r="AD69" s="156">
        <v>-39.900000000000006</v>
      </c>
    </row>
    <row r="70" spans="19:30" ht="15">
      <c r="S70" s="154">
        <f t="shared" si="9"/>
        <v>133.74133985124286</v>
      </c>
      <c r="T70" s="155">
        <f t="shared" si="10"/>
        <v>96.621271402629532</v>
      </c>
      <c r="U70" s="155">
        <f t="shared" si="11"/>
        <v>40.422435296585107</v>
      </c>
      <c r="V70" s="155">
        <f t="shared" si="12"/>
        <v>-4.2097701149425709E-2</v>
      </c>
      <c r="W70" s="155">
        <f t="shared" si="13"/>
        <v>-40.506630698883953</v>
      </c>
      <c r="X70" s="155">
        <f t="shared" si="14"/>
        <v>-96.705466804928392</v>
      </c>
      <c r="Y70" s="155">
        <f t="shared" si="15"/>
        <v>-133.82553525354172</v>
      </c>
      <c r="Z70" s="155">
        <f t="shared" si="16"/>
        <v>-138.4308927056444</v>
      </c>
      <c r="AA70" s="68">
        <v>69</v>
      </c>
      <c r="AB70" s="2">
        <v>45660</v>
      </c>
      <c r="AC70" s="156">
        <v>20</v>
      </c>
      <c r="AD70" s="156">
        <v>-38.299999999999997</v>
      </c>
    </row>
    <row r="71" spans="19:30" ht="15">
      <c r="S71" s="154">
        <f t="shared" si="9"/>
        <v>133.74133985124286</v>
      </c>
      <c r="T71" s="155">
        <f t="shared" si="10"/>
        <v>96.621271402629532</v>
      </c>
      <c r="U71" s="155">
        <f t="shared" si="11"/>
        <v>40.422435296585107</v>
      </c>
      <c r="V71" s="155">
        <f t="shared" si="12"/>
        <v>-4.2097701149425709E-2</v>
      </c>
      <c r="W71" s="155">
        <f t="shared" si="13"/>
        <v>-40.506630698883953</v>
      </c>
      <c r="X71" s="155">
        <f t="shared" si="14"/>
        <v>-96.705466804928392</v>
      </c>
      <c r="Y71" s="155">
        <f t="shared" si="15"/>
        <v>-133.82553525354172</v>
      </c>
      <c r="Z71" s="155">
        <f t="shared" si="16"/>
        <v>-138.4308927056444</v>
      </c>
      <c r="AA71" s="68">
        <v>70</v>
      </c>
      <c r="AB71" s="2">
        <v>45660</v>
      </c>
      <c r="AC71" s="156">
        <v>21</v>
      </c>
      <c r="AD71" s="156">
        <v>-21.7</v>
      </c>
    </row>
    <row r="72" spans="19:30" ht="15">
      <c r="S72" s="154">
        <f t="shared" si="9"/>
        <v>133.74133985124286</v>
      </c>
      <c r="T72" s="155">
        <f t="shared" si="10"/>
        <v>96.621271402629532</v>
      </c>
      <c r="U72" s="155">
        <f t="shared" si="11"/>
        <v>40.422435296585107</v>
      </c>
      <c r="V72" s="155">
        <f t="shared" si="12"/>
        <v>-4.2097701149425709E-2</v>
      </c>
      <c r="W72" s="155">
        <f t="shared" si="13"/>
        <v>-40.506630698883953</v>
      </c>
      <c r="X72" s="155">
        <f t="shared" si="14"/>
        <v>-96.705466804928392</v>
      </c>
      <c r="Y72" s="155">
        <f t="shared" si="15"/>
        <v>-133.82553525354172</v>
      </c>
      <c r="Z72" s="155">
        <f t="shared" si="16"/>
        <v>-138.4308927056444</v>
      </c>
      <c r="AA72" s="68">
        <v>71</v>
      </c>
      <c r="AB72" s="2">
        <v>45660</v>
      </c>
      <c r="AC72" s="156">
        <v>22</v>
      </c>
      <c r="AD72" s="156">
        <v>6.9</v>
      </c>
    </row>
    <row r="73" spans="19:30" ht="15">
      <c r="S73" s="154">
        <f t="shared" si="9"/>
        <v>133.74133985124286</v>
      </c>
      <c r="T73" s="155">
        <f t="shared" si="10"/>
        <v>96.621271402629532</v>
      </c>
      <c r="U73" s="155">
        <f t="shared" si="11"/>
        <v>40.422435296585107</v>
      </c>
      <c r="V73" s="155">
        <f t="shared" si="12"/>
        <v>-4.2097701149425709E-2</v>
      </c>
      <c r="W73" s="155">
        <f t="shared" si="13"/>
        <v>-40.506630698883953</v>
      </c>
      <c r="X73" s="155">
        <f t="shared" si="14"/>
        <v>-96.705466804928392</v>
      </c>
      <c r="Y73" s="155">
        <f t="shared" si="15"/>
        <v>-133.82553525354172</v>
      </c>
      <c r="Z73" s="155">
        <f t="shared" si="16"/>
        <v>-138.4308927056444</v>
      </c>
      <c r="AA73" s="68">
        <v>72</v>
      </c>
      <c r="AB73" s="2">
        <v>45660</v>
      </c>
      <c r="AC73" s="156">
        <v>23</v>
      </c>
      <c r="AD73" s="156">
        <v>40.9</v>
      </c>
    </row>
    <row r="74" spans="19:30" ht="15">
      <c r="S74" s="154">
        <f t="shared" si="9"/>
        <v>133.74133985124286</v>
      </c>
      <c r="T74" s="155">
        <f t="shared" si="10"/>
        <v>96.621271402629532</v>
      </c>
      <c r="U74" s="155">
        <f t="shared" si="11"/>
        <v>40.422435296585107</v>
      </c>
      <c r="V74" s="155">
        <f t="shared" si="12"/>
        <v>-4.2097701149425709E-2</v>
      </c>
      <c r="W74" s="155">
        <f t="shared" si="13"/>
        <v>-40.506630698883953</v>
      </c>
      <c r="X74" s="155">
        <f t="shared" si="14"/>
        <v>-96.705466804928392</v>
      </c>
      <c r="Y74" s="155">
        <f t="shared" si="15"/>
        <v>-133.82553525354172</v>
      </c>
      <c r="Z74" s="155">
        <f t="shared" si="16"/>
        <v>-138.4308927056444</v>
      </c>
      <c r="AA74" s="68">
        <v>73</v>
      </c>
      <c r="AB74" s="2">
        <v>45661</v>
      </c>
      <c r="AC74" s="156">
        <v>0</v>
      </c>
      <c r="AD74" s="156">
        <v>71.7</v>
      </c>
    </row>
    <row r="75" spans="19:30" ht="15">
      <c r="S75" s="154">
        <f t="shared" si="9"/>
        <v>133.74133985124286</v>
      </c>
      <c r="T75" s="155">
        <f t="shared" si="10"/>
        <v>96.621271402629532</v>
      </c>
      <c r="U75" s="155">
        <f t="shared" si="11"/>
        <v>40.422435296585107</v>
      </c>
      <c r="V75" s="155">
        <f t="shared" si="12"/>
        <v>-4.2097701149425709E-2</v>
      </c>
      <c r="W75" s="155">
        <f t="shared" si="13"/>
        <v>-40.506630698883953</v>
      </c>
      <c r="X75" s="155">
        <f t="shared" si="14"/>
        <v>-96.705466804928392</v>
      </c>
      <c r="Y75" s="155">
        <f t="shared" si="15"/>
        <v>-133.82553525354172</v>
      </c>
      <c r="Z75" s="155">
        <f t="shared" si="16"/>
        <v>-138.4308927056444</v>
      </c>
      <c r="AA75" s="68">
        <v>74</v>
      </c>
      <c r="AB75" s="2">
        <v>45661</v>
      </c>
      <c r="AC75" s="156">
        <v>1</v>
      </c>
      <c r="AD75" s="156">
        <v>91.2</v>
      </c>
    </row>
    <row r="76" spans="19:30" ht="15">
      <c r="S76" s="154">
        <f t="shared" si="9"/>
        <v>133.74133985124286</v>
      </c>
      <c r="T76" s="155">
        <f t="shared" si="10"/>
        <v>96.621271402629532</v>
      </c>
      <c r="U76" s="155">
        <f t="shared" si="11"/>
        <v>40.422435296585107</v>
      </c>
      <c r="V76" s="155">
        <f t="shared" si="12"/>
        <v>-4.2097701149425709E-2</v>
      </c>
      <c r="W76" s="155">
        <f t="shared" si="13"/>
        <v>-40.506630698883953</v>
      </c>
      <c r="X76" s="155">
        <f t="shared" si="14"/>
        <v>-96.705466804928392</v>
      </c>
      <c r="Y76" s="155">
        <f t="shared" si="15"/>
        <v>-133.82553525354172</v>
      </c>
      <c r="Z76" s="155">
        <f t="shared" si="16"/>
        <v>-138.4308927056444</v>
      </c>
      <c r="AA76" s="68">
        <v>75</v>
      </c>
      <c r="AB76" s="2">
        <v>45661</v>
      </c>
      <c r="AC76" s="156">
        <v>2</v>
      </c>
      <c r="AD76" s="156">
        <v>93.4</v>
      </c>
    </row>
    <row r="77" spans="19:30" ht="15">
      <c r="S77" s="154">
        <f t="shared" si="9"/>
        <v>133.74133985124286</v>
      </c>
      <c r="T77" s="155">
        <f t="shared" si="10"/>
        <v>96.621271402629532</v>
      </c>
      <c r="U77" s="155">
        <f t="shared" si="11"/>
        <v>40.422435296585107</v>
      </c>
      <c r="V77" s="155">
        <f t="shared" si="12"/>
        <v>-4.2097701149425709E-2</v>
      </c>
      <c r="W77" s="155">
        <f t="shared" si="13"/>
        <v>-40.506630698883953</v>
      </c>
      <c r="X77" s="155">
        <f t="shared" si="14"/>
        <v>-96.705466804928392</v>
      </c>
      <c r="Y77" s="155">
        <f t="shared" si="15"/>
        <v>-133.82553525354172</v>
      </c>
      <c r="Z77" s="155">
        <f t="shared" si="16"/>
        <v>-138.4308927056444</v>
      </c>
      <c r="AA77" s="68">
        <v>76</v>
      </c>
      <c r="AB77" s="2">
        <v>45661</v>
      </c>
      <c r="AC77" s="156">
        <v>3</v>
      </c>
      <c r="AD77" s="156">
        <v>76.400000000000006</v>
      </c>
    </row>
    <row r="78" spans="19:30" ht="15">
      <c r="S78" s="154">
        <f t="shared" si="9"/>
        <v>133.74133985124286</v>
      </c>
      <c r="T78" s="155">
        <f t="shared" si="10"/>
        <v>96.621271402629532</v>
      </c>
      <c r="U78" s="155">
        <f t="shared" si="11"/>
        <v>40.422435296585107</v>
      </c>
      <c r="V78" s="155">
        <f t="shared" si="12"/>
        <v>-4.2097701149425709E-2</v>
      </c>
      <c r="W78" s="155">
        <f t="shared" si="13"/>
        <v>-40.506630698883953</v>
      </c>
      <c r="X78" s="155">
        <f t="shared" si="14"/>
        <v>-96.705466804928392</v>
      </c>
      <c r="Y78" s="155">
        <f t="shared" si="15"/>
        <v>-133.82553525354172</v>
      </c>
      <c r="Z78" s="155">
        <f t="shared" si="16"/>
        <v>-138.4308927056444</v>
      </c>
      <c r="AA78" s="68">
        <v>77</v>
      </c>
      <c r="AB78" s="2">
        <v>45661</v>
      </c>
      <c r="AC78" s="156">
        <v>4</v>
      </c>
      <c r="AD78" s="156">
        <v>42.9</v>
      </c>
    </row>
    <row r="79" spans="19:30" ht="15">
      <c r="S79" s="154">
        <f t="shared" si="9"/>
        <v>133.74133985124286</v>
      </c>
      <c r="T79" s="155">
        <f t="shared" si="10"/>
        <v>96.621271402629532</v>
      </c>
      <c r="U79" s="155">
        <f t="shared" si="11"/>
        <v>40.422435296585107</v>
      </c>
      <c r="V79" s="155">
        <f t="shared" si="12"/>
        <v>-4.2097701149425709E-2</v>
      </c>
      <c r="W79" s="155">
        <f t="shared" si="13"/>
        <v>-40.506630698883953</v>
      </c>
      <c r="X79" s="155">
        <f t="shared" si="14"/>
        <v>-96.705466804928392</v>
      </c>
      <c r="Y79" s="155">
        <f t="shared" si="15"/>
        <v>-133.82553525354172</v>
      </c>
      <c r="Z79" s="155">
        <f t="shared" si="16"/>
        <v>-138.4308927056444</v>
      </c>
      <c r="AA79" s="68">
        <v>78</v>
      </c>
      <c r="AB79" s="2">
        <v>45661</v>
      </c>
      <c r="AC79" s="156">
        <v>5</v>
      </c>
      <c r="AD79" s="156">
        <v>-0.4</v>
      </c>
    </row>
    <row r="80" spans="19:30" ht="15">
      <c r="S80" s="154">
        <f t="shared" si="9"/>
        <v>133.74133985124286</v>
      </c>
      <c r="T80" s="155">
        <f t="shared" si="10"/>
        <v>96.621271402629532</v>
      </c>
      <c r="U80" s="155">
        <f t="shared" si="11"/>
        <v>40.422435296585107</v>
      </c>
      <c r="V80" s="155">
        <f t="shared" si="12"/>
        <v>-4.2097701149425709E-2</v>
      </c>
      <c r="W80" s="155">
        <f t="shared" si="13"/>
        <v>-40.506630698883953</v>
      </c>
      <c r="X80" s="155">
        <f t="shared" si="14"/>
        <v>-96.705466804928392</v>
      </c>
      <c r="Y80" s="155">
        <f t="shared" si="15"/>
        <v>-133.82553525354172</v>
      </c>
      <c r="Z80" s="155">
        <f t="shared" si="16"/>
        <v>-138.4308927056444</v>
      </c>
      <c r="AA80" s="68">
        <v>79</v>
      </c>
      <c r="AB80" s="2">
        <v>45661</v>
      </c>
      <c r="AC80" s="156">
        <v>6</v>
      </c>
      <c r="AD80" s="156">
        <v>-44.1</v>
      </c>
    </row>
    <row r="81" spans="19:30" ht="15">
      <c r="S81" s="154">
        <f t="shared" si="9"/>
        <v>133.74133985124286</v>
      </c>
      <c r="T81" s="155">
        <f t="shared" si="10"/>
        <v>96.621271402629532</v>
      </c>
      <c r="U81" s="155">
        <f t="shared" si="11"/>
        <v>40.422435296585107</v>
      </c>
      <c r="V81" s="155">
        <f t="shared" si="12"/>
        <v>-4.2097701149425709E-2</v>
      </c>
      <c r="W81" s="155">
        <f t="shared" si="13"/>
        <v>-40.506630698883953</v>
      </c>
      <c r="X81" s="155">
        <f t="shared" si="14"/>
        <v>-96.705466804928392</v>
      </c>
      <c r="Y81" s="155">
        <f t="shared" si="15"/>
        <v>-133.82553525354172</v>
      </c>
      <c r="Z81" s="155">
        <f t="shared" si="16"/>
        <v>-138.4308927056444</v>
      </c>
      <c r="AA81" s="68">
        <v>80</v>
      </c>
      <c r="AB81" s="2">
        <v>45661</v>
      </c>
      <c r="AC81" s="156">
        <v>7</v>
      </c>
      <c r="AD81" s="156">
        <v>-78.8</v>
      </c>
    </row>
    <row r="82" spans="19:30" ht="15">
      <c r="S82" s="154">
        <f t="shared" si="9"/>
        <v>133.74133985124286</v>
      </c>
      <c r="T82" s="155">
        <f t="shared" si="10"/>
        <v>96.621271402629532</v>
      </c>
      <c r="U82" s="155">
        <f t="shared" si="11"/>
        <v>40.422435296585107</v>
      </c>
      <c r="V82" s="155">
        <f t="shared" si="12"/>
        <v>-4.2097701149425709E-2</v>
      </c>
      <c r="W82" s="155">
        <f t="shared" si="13"/>
        <v>-40.506630698883953</v>
      </c>
      <c r="X82" s="155">
        <f t="shared" si="14"/>
        <v>-96.705466804928392</v>
      </c>
      <c r="Y82" s="155">
        <f t="shared" si="15"/>
        <v>-133.82553525354172</v>
      </c>
      <c r="Z82" s="155">
        <f t="shared" si="16"/>
        <v>-138.4308927056444</v>
      </c>
      <c r="AA82" s="68">
        <v>81</v>
      </c>
      <c r="AB82" s="2">
        <v>45661</v>
      </c>
      <c r="AC82" s="156">
        <v>8</v>
      </c>
      <c r="AD82" s="156">
        <v>-96.899999999999991</v>
      </c>
    </row>
    <row r="83" spans="19:30" ht="15">
      <c r="S83" s="154">
        <f t="shared" si="9"/>
        <v>133.74133985124286</v>
      </c>
      <c r="T83" s="155">
        <f t="shared" si="10"/>
        <v>96.621271402629532</v>
      </c>
      <c r="U83" s="155">
        <f t="shared" si="11"/>
        <v>40.422435296585107</v>
      </c>
      <c r="V83" s="155">
        <f t="shared" si="12"/>
        <v>-4.2097701149425709E-2</v>
      </c>
      <c r="W83" s="155">
        <f t="shared" si="13"/>
        <v>-40.506630698883953</v>
      </c>
      <c r="X83" s="155">
        <f t="shared" si="14"/>
        <v>-96.705466804928392</v>
      </c>
      <c r="Y83" s="155">
        <f t="shared" si="15"/>
        <v>-133.82553525354172</v>
      </c>
      <c r="Z83" s="155">
        <f t="shared" si="16"/>
        <v>-138.4308927056444</v>
      </c>
      <c r="AA83" s="68">
        <v>82</v>
      </c>
      <c r="AB83" s="2">
        <v>45661</v>
      </c>
      <c r="AC83" s="156">
        <v>9</v>
      </c>
      <c r="AD83" s="156">
        <v>-95.1</v>
      </c>
    </row>
    <row r="84" spans="19:30" ht="15">
      <c r="S84" s="154">
        <f t="shared" si="9"/>
        <v>133.74133985124286</v>
      </c>
      <c r="T84" s="155">
        <f t="shared" si="10"/>
        <v>96.621271402629532</v>
      </c>
      <c r="U84" s="155">
        <f t="shared" si="11"/>
        <v>40.422435296585107</v>
      </c>
      <c r="V84" s="155">
        <f t="shared" si="12"/>
        <v>-4.2097701149425709E-2</v>
      </c>
      <c r="W84" s="155">
        <f t="shared" si="13"/>
        <v>-40.506630698883953</v>
      </c>
      <c r="X84" s="155">
        <f t="shared" si="14"/>
        <v>-96.705466804928392</v>
      </c>
      <c r="Y84" s="155">
        <f t="shared" si="15"/>
        <v>-133.82553525354172</v>
      </c>
      <c r="Z84" s="155">
        <f t="shared" si="16"/>
        <v>-138.4308927056444</v>
      </c>
      <c r="AA84" s="68">
        <v>83</v>
      </c>
      <c r="AB84" s="2">
        <v>45661</v>
      </c>
      <c r="AC84" s="156">
        <v>10</v>
      </c>
      <c r="AD84" s="156">
        <v>-74.400000000000006</v>
      </c>
    </row>
    <row r="85" spans="19:30" ht="15">
      <c r="S85" s="154">
        <f t="shared" si="9"/>
        <v>133.74133985124286</v>
      </c>
      <c r="T85" s="155">
        <f t="shared" si="10"/>
        <v>96.621271402629532</v>
      </c>
      <c r="U85" s="155">
        <f t="shared" si="11"/>
        <v>40.422435296585107</v>
      </c>
      <c r="V85" s="155">
        <f t="shared" si="12"/>
        <v>-4.2097701149425709E-2</v>
      </c>
      <c r="W85" s="155">
        <f t="shared" si="13"/>
        <v>-40.506630698883953</v>
      </c>
      <c r="X85" s="155">
        <f t="shared" si="14"/>
        <v>-96.705466804928392</v>
      </c>
      <c r="Y85" s="155">
        <f t="shared" si="15"/>
        <v>-133.82553525354172</v>
      </c>
      <c r="Z85" s="155">
        <f t="shared" si="16"/>
        <v>-138.4308927056444</v>
      </c>
      <c r="AA85" s="68">
        <v>84</v>
      </c>
      <c r="AB85" s="2">
        <v>45661</v>
      </c>
      <c r="AC85" s="156">
        <v>11</v>
      </c>
      <c r="AD85" s="156">
        <v>-40.699999999999996</v>
      </c>
    </row>
    <row r="86" spans="19:30" ht="15">
      <c r="S86" s="154">
        <f t="shared" si="9"/>
        <v>133.74133985124286</v>
      </c>
      <c r="T86" s="155">
        <f t="shared" si="10"/>
        <v>96.621271402629532</v>
      </c>
      <c r="U86" s="155">
        <f t="shared" si="11"/>
        <v>40.422435296585107</v>
      </c>
      <c r="V86" s="155">
        <f t="shared" si="12"/>
        <v>-4.2097701149425709E-2</v>
      </c>
      <c r="W86" s="155">
        <f t="shared" si="13"/>
        <v>-40.506630698883953</v>
      </c>
      <c r="X86" s="155">
        <f t="shared" si="14"/>
        <v>-96.705466804928392</v>
      </c>
      <c r="Y86" s="155">
        <f t="shared" si="15"/>
        <v>-133.82553525354172</v>
      </c>
      <c r="Z86" s="155">
        <f t="shared" si="16"/>
        <v>-138.4308927056444</v>
      </c>
      <c r="AA86" s="68">
        <v>85</v>
      </c>
      <c r="AB86" s="2">
        <v>45661</v>
      </c>
      <c r="AC86" s="156">
        <v>12</v>
      </c>
      <c r="AD86" s="156">
        <v>-2.7</v>
      </c>
    </row>
    <row r="87" spans="19:30" ht="15">
      <c r="S87" s="154">
        <f t="shared" si="9"/>
        <v>133.74133985124286</v>
      </c>
      <c r="T87" s="155">
        <f t="shared" si="10"/>
        <v>96.621271402629532</v>
      </c>
      <c r="U87" s="155">
        <f t="shared" si="11"/>
        <v>40.422435296585107</v>
      </c>
      <c r="V87" s="155">
        <f t="shared" si="12"/>
        <v>-4.2097701149425709E-2</v>
      </c>
      <c r="W87" s="155">
        <f t="shared" si="13"/>
        <v>-40.506630698883953</v>
      </c>
      <c r="X87" s="155">
        <f t="shared" si="14"/>
        <v>-96.705466804928392</v>
      </c>
      <c r="Y87" s="155">
        <f t="shared" si="15"/>
        <v>-133.82553525354172</v>
      </c>
      <c r="Z87" s="155">
        <f t="shared" si="16"/>
        <v>-138.4308927056444</v>
      </c>
      <c r="AA87" s="68">
        <v>86</v>
      </c>
      <c r="AB87" s="2">
        <v>45661</v>
      </c>
      <c r="AC87" s="156">
        <v>13</v>
      </c>
      <c r="AD87" s="156">
        <v>30.099999999999998</v>
      </c>
    </row>
    <row r="88" spans="19:30" ht="15">
      <c r="S88" s="154">
        <f t="shared" si="9"/>
        <v>133.74133985124286</v>
      </c>
      <c r="T88" s="155">
        <f t="shared" si="10"/>
        <v>96.621271402629532</v>
      </c>
      <c r="U88" s="155">
        <f t="shared" si="11"/>
        <v>40.422435296585107</v>
      </c>
      <c r="V88" s="155">
        <f t="shared" si="12"/>
        <v>-4.2097701149425709E-2</v>
      </c>
      <c r="W88" s="155">
        <f t="shared" si="13"/>
        <v>-40.506630698883953</v>
      </c>
      <c r="X88" s="155">
        <f t="shared" si="14"/>
        <v>-96.705466804928392</v>
      </c>
      <c r="Y88" s="155">
        <f t="shared" si="15"/>
        <v>-133.82553525354172</v>
      </c>
      <c r="Z88" s="155">
        <f t="shared" si="16"/>
        <v>-138.4308927056444</v>
      </c>
      <c r="AA88" s="68">
        <v>87</v>
      </c>
      <c r="AB88" s="2">
        <v>45661</v>
      </c>
      <c r="AC88" s="156">
        <v>14</v>
      </c>
      <c r="AD88" s="156">
        <v>49.7</v>
      </c>
    </row>
    <row r="89" spans="19:30" ht="15">
      <c r="S89" s="154">
        <f t="shared" si="9"/>
        <v>133.74133985124286</v>
      </c>
      <c r="T89" s="155">
        <f t="shared" si="10"/>
        <v>96.621271402629532</v>
      </c>
      <c r="U89" s="155">
        <f t="shared" si="11"/>
        <v>40.422435296585107</v>
      </c>
      <c r="V89" s="155">
        <f t="shared" si="12"/>
        <v>-4.2097701149425709E-2</v>
      </c>
      <c r="W89" s="155">
        <f t="shared" si="13"/>
        <v>-40.506630698883953</v>
      </c>
      <c r="X89" s="155">
        <f t="shared" si="14"/>
        <v>-96.705466804928392</v>
      </c>
      <c r="Y89" s="155">
        <f t="shared" si="15"/>
        <v>-133.82553525354172</v>
      </c>
      <c r="Z89" s="155">
        <f t="shared" si="16"/>
        <v>-138.4308927056444</v>
      </c>
      <c r="AA89" s="68">
        <v>88</v>
      </c>
      <c r="AB89" s="2">
        <v>45661</v>
      </c>
      <c r="AC89" s="156">
        <v>15</v>
      </c>
      <c r="AD89" s="156">
        <v>52</v>
      </c>
    </row>
    <row r="90" spans="19:30" ht="15">
      <c r="S90" s="154">
        <f t="shared" si="9"/>
        <v>133.74133985124286</v>
      </c>
      <c r="T90" s="155">
        <f t="shared" si="10"/>
        <v>96.621271402629532</v>
      </c>
      <c r="U90" s="155">
        <f t="shared" si="11"/>
        <v>40.422435296585107</v>
      </c>
      <c r="V90" s="155">
        <f t="shared" si="12"/>
        <v>-4.2097701149425709E-2</v>
      </c>
      <c r="W90" s="155">
        <f t="shared" si="13"/>
        <v>-40.506630698883953</v>
      </c>
      <c r="X90" s="155">
        <f t="shared" si="14"/>
        <v>-96.705466804928392</v>
      </c>
      <c r="Y90" s="155">
        <f t="shared" si="15"/>
        <v>-133.82553525354172</v>
      </c>
      <c r="Z90" s="155">
        <f t="shared" si="16"/>
        <v>-138.4308927056444</v>
      </c>
      <c r="AA90" s="68">
        <v>89</v>
      </c>
      <c r="AB90" s="2">
        <v>45661</v>
      </c>
      <c r="AC90" s="156">
        <v>16</v>
      </c>
      <c r="AD90" s="156">
        <v>37.5</v>
      </c>
    </row>
    <row r="91" spans="19:30" ht="15">
      <c r="S91" s="154">
        <f t="shared" si="9"/>
        <v>133.74133985124286</v>
      </c>
      <c r="T91" s="155">
        <f t="shared" si="10"/>
        <v>96.621271402629532</v>
      </c>
      <c r="U91" s="155">
        <f t="shared" si="11"/>
        <v>40.422435296585107</v>
      </c>
      <c r="V91" s="155">
        <f t="shared" si="12"/>
        <v>-4.2097701149425709E-2</v>
      </c>
      <c r="W91" s="155">
        <f t="shared" si="13"/>
        <v>-40.506630698883953</v>
      </c>
      <c r="X91" s="155">
        <f t="shared" si="14"/>
        <v>-96.705466804928392</v>
      </c>
      <c r="Y91" s="155">
        <f t="shared" si="15"/>
        <v>-133.82553525354172</v>
      </c>
      <c r="Z91" s="155">
        <f t="shared" si="16"/>
        <v>-138.4308927056444</v>
      </c>
      <c r="AA91" s="68">
        <v>90</v>
      </c>
      <c r="AB91" s="2">
        <v>45661</v>
      </c>
      <c r="AC91" s="156">
        <v>17</v>
      </c>
      <c r="AD91" s="156">
        <v>11.1</v>
      </c>
    </row>
    <row r="92" spans="19:30" ht="15">
      <c r="S92" s="154">
        <f t="shared" si="9"/>
        <v>133.74133985124286</v>
      </c>
      <c r="T92" s="155">
        <f t="shared" si="10"/>
        <v>96.621271402629532</v>
      </c>
      <c r="U92" s="155">
        <f t="shared" si="11"/>
        <v>40.422435296585107</v>
      </c>
      <c r="V92" s="155">
        <f t="shared" si="12"/>
        <v>-4.2097701149425709E-2</v>
      </c>
      <c r="W92" s="155">
        <f t="shared" si="13"/>
        <v>-40.506630698883953</v>
      </c>
      <c r="X92" s="155">
        <f t="shared" si="14"/>
        <v>-96.705466804928392</v>
      </c>
      <c r="Y92" s="155">
        <f t="shared" si="15"/>
        <v>-133.82553525354172</v>
      </c>
      <c r="Z92" s="155">
        <f t="shared" si="16"/>
        <v>-138.4308927056444</v>
      </c>
      <c r="AA92" s="68">
        <v>91</v>
      </c>
      <c r="AB92" s="2">
        <v>45661</v>
      </c>
      <c r="AC92" s="156">
        <v>18</v>
      </c>
      <c r="AD92" s="156">
        <v>-18.899999999999999</v>
      </c>
    </row>
    <row r="93" spans="19:30" ht="15">
      <c r="S93" s="154">
        <f t="shared" si="9"/>
        <v>133.74133985124286</v>
      </c>
      <c r="T93" s="155">
        <f t="shared" si="10"/>
        <v>96.621271402629532</v>
      </c>
      <c r="U93" s="155">
        <f t="shared" si="11"/>
        <v>40.422435296585107</v>
      </c>
      <c r="V93" s="155">
        <f t="shared" si="12"/>
        <v>-4.2097701149425709E-2</v>
      </c>
      <c r="W93" s="155">
        <f t="shared" si="13"/>
        <v>-40.506630698883953</v>
      </c>
      <c r="X93" s="155">
        <f t="shared" si="14"/>
        <v>-96.705466804928392</v>
      </c>
      <c r="Y93" s="155">
        <f t="shared" si="15"/>
        <v>-133.82553525354172</v>
      </c>
      <c r="Z93" s="155">
        <f t="shared" si="16"/>
        <v>-138.4308927056444</v>
      </c>
      <c r="AA93" s="68">
        <v>92</v>
      </c>
      <c r="AB93" s="2">
        <v>45661</v>
      </c>
      <c r="AC93" s="156">
        <v>19</v>
      </c>
      <c r="AD93" s="156">
        <v>-43.1</v>
      </c>
    </row>
    <row r="94" spans="19:30" ht="15">
      <c r="S94" s="154">
        <f t="shared" si="9"/>
        <v>133.74133985124286</v>
      </c>
      <c r="T94" s="155">
        <f t="shared" si="10"/>
        <v>96.621271402629532</v>
      </c>
      <c r="U94" s="155">
        <f t="shared" si="11"/>
        <v>40.422435296585107</v>
      </c>
      <c r="V94" s="155">
        <f t="shared" si="12"/>
        <v>-4.2097701149425709E-2</v>
      </c>
      <c r="W94" s="155">
        <f t="shared" si="13"/>
        <v>-40.506630698883953</v>
      </c>
      <c r="X94" s="155">
        <f t="shared" si="14"/>
        <v>-96.705466804928392</v>
      </c>
      <c r="Y94" s="155">
        <f t="shared" si="15"/>
        <v>-133.82553525354172</v>
      </c>
      <c r="Z94" s="155">
        <f t="shared" si="16"/>
        <v>-138.4308927056444</v>
      </c>
      <c r="AA94" s="68">
        <v>93</v>
      </c>
      <c r="AB94" s="2">
        <v>45661</v>
      </c>
      <c r="AC94" s="156">
        <v>20</v>
      </c>
      <c r="AD94" s="156">
        <v>-53.800000000000004</v>
      </c>
    </row>
    <row r="95" spans="19:30" ht="15">
      <c r="S95" s="154">
        <f t="shared" si="9"/>
        <v>133.74133985124286</v>
      </c>
      <c r="T95" s="155">
        <f t="shared" si="10"/>
        <v>96.621271402629532</v>
      </c>
      <c r="U95" s="155">
        <f t="shared" si="11"/>
        <v>40.422435296585107</v>
      </c>
      <c r="V95" s="155">
        <f t="shared" si="12"/>
        <v>-4.2097701149425709E-2</v>
      </c>
      <c r="W95" s="155">
        <f t="shared" si="13"/>
        <v>-40.506630698883953</v>
      </c>
      <c r="X95" s="155">
        <f t="shared" si="14"/>
        <v>-96.705466804928392</v>
      </c>
      <c r="Y95" s="155">
        <f t="shared" si="15"/>
        <v>-133.82553525354172</v>
      </c>
      <c r="Z95" s="155">
        <f t="shared" si="16"/>
        <v>-138.4308927056444</v>
      </c>
      <c r="AA95" s="68">
        <v>94</v>
      </c>
      <c r="AB95" s="2">
        <v>45661</v>
      </c>
      <c r="AC95" s="156">
        <v>21</v>
      </c>
      <c r="AD95" s="156">
        <v>-46.7</v>
      </c>
    </row>
    <row r="96" spans="19:30" ht="15">
      <c r="S96" s="154">
        <f t="shared" si="9"/>
        <v>133.74133985124286</v>
      </c>
      <c r="T96" s="155">
        <f t="shared" si="10"/>
        <v>96.621271402629532</v>
      </c>
      <c r="U96" s="155">
        <f t="shared" si="11"/>
        <v>40.422435296585107</v>
      </c>
      <c r="V96" s="155">
        <f t="shared" si="12"/>
        <v>-4.2097701149425709E-2</v>
      </c>
      <c r="W96" s="155">
        <f t="shared" si="13"/>
        <v>-40.506630698883953</v>
      </c>
      <c r="X96" s="155">
        <f t="shared" si="14"/>
        <v>-96.705466804928392</v>
      </c>
      <c r="Y96" s="155">
        <f t="shared" si="15"/>
        <v>-133.82553525354172</v>
      </c>
      <c r="Z96" s="155">
        <f t="shared" si="16"/>
        <v>-138.4308927056444</v>
      </c>
      <c r="AA96" s="68">
        <v>95</v>
      </c>
      <c r="AB96" s="2">
        <v>45661</v>
      </c>
      <c r="AC96" s="156">
        <v>22</v>
      </c>
      <c r="AD96" s="156">
        <v>-22.400000000000002</v>
      </c>
    </row>
    <row r="97" spans="19:30" ht="15">
      <c r="S97" s="154">
        <f t="shared" si="9"/>
        <v>133.74133985124286</v>
      </c>
      <c r="T97" s="155">
        <f t="shared" si="10"/>
        <v>96.621271402629532</v>
      </c>
      <c r="U97" s="155">
        <f t="shared" si="11"/>
        <v>40.422435296585107</v>
      </c>
      <c r="V97" s="155">
        <f t="shared" si="12"/>
        <v>-4.2097701149425709E-2</v>
      </c>
      <c r="W97" s="155">
        <f t="shared" si="13"/>
        <v>-40.506630698883953</v>
      </c>
      <c r="X97" s="155">
        <f t="shared" si="14"/>
        <v>-96.705466804928392</v>
      </c>
      <c r="Y97" s="155">
        <f t="shared" si="15"/>
        <v>-133.82553525354172</v>
      </c>
      <c r="Z97" s="155">
        <f t="shared" si="16"/>
        <v>-138.4308927056444</v>
      </c>
      <c r="AA97" s="68">
        <v>96</v>
      </c>
      <c r="AB97" s="2">
        <v>45661</v>
      </c>
      <c r="AC97" s="156">
        <v>23</v>
      </c>
      <c r="AD97" s="156">
        <v>13.700000000000001</v>
      </c>
    </row>
    <row r="98" spans="19:30" ht="15">
      <c r="S98" s="154">
        <f t="shared" si="9"/>
        <v>133.74133985124286</v>
      </c>
      <c r="T98" s="155">
        <f t="shared" si="10"/>
        <v>96.621271402629532</v>
      </c>
      <c r="U98" s="155">
        <f t="shared" si="11"/>
        <v>40.422435296585107</v>
      </c>
      <c r="V98" s="155">
        <f t="shared" si="12"/>
        <v>-4.2097701149425709E-2</v>
      </c>
      <c r="W98" s="155">
        <f t="shared" si="13"/>
        <v>-40.506630698883953</v>
      </c>
      <c r="X98" s="155">
        <f t="shared" si="14"/>
        <v>-96.705466804928392</v>
      </c>
      <c r="Y98" s="155">
        <f t="shared" si="15"/>
        <v>-133.82553525354172</v>
      </c>
      <c r="Z98" s="155">
        <f t="shared" si="16"/>
        <v>-138.4308927056444</v>
      </c>
      <c r="AA98" s="68">
        <v>97</v>
      </c>
      <c r="AB98" s="2">
        <v>45662</v>
      </c>
      <c r="AC98" s="156">
        <v>0</v>
      </c>
      <c r="AD98" s="156">
        <v>52.800000000000004</v>
      </c>
    </row>
    <row r="99" spans="19:30" ht="15">
      <c r="S99" s="154">
        <f t="shared" si="9"/>
        <v>133.74133985124286</v>
      </c>
      <c r="T99" s="155">
        <f t="shared" si="10"/>
        <v>96.621271402629532</v>
      </c>
      <c r="U99" s="155">
        <f t="shared" si="11"/>
        <v>40.422435296585107</v>
      </c>
      <c r="V99" s="155">
        <f t="shared" si="12"/>
        <v>-4.2097701149425709E-2</v>
      </c>
      <c r="W99" s="155">
        <f t="shared" si="13"/>
        <v>-40.506630698883953</v>
      </c>
      <c r="X99" s="155">
        <f t="shared" si="14"/>
        <v>-96.705466804928392</v>
      </c>
      <c r="Y99" s="155">
        <f t="shared" si="15"/>
        <v>-133.82553525354172</v>
      </c>
      <c r="Z99" s="155">
        <f t="shared" si="16"/>
        <v>-138.4308927056444</v>
      </c>
      <c r="AA99" s="68">
        <v>98</v>
      </c>
      <c r="AB99" s="2">
        <v>45662</v>
      </c>
      <c r="AC99" s="156">
        <v>1</v>
      </c>
      <c r="AD99" s="156">
        <v>84.7</v>
      </c>
    </row>
    <row r="100" spans="19:30" ht="15">
      <c r="S100" s="154">
        <f t="shared" si="9"/>
        <v>133.74133985124286</v>
      </c>
      <c r="T100" s="155">
        <f t="shared" si="10"/>
        <v>96.621271402629532</v>
      </c>
      <c r="U100" s="155">
        <f t="shared" si="11"/>
        <v>40.422435296585107</v>
      </c>
      <c r="V100" s="155">
        <f t="shared" si="12"/>
        <v>-4.2097701149425709E-2</v>
      </c>
      <c r="W100" s="155">
        <f t="shared" si="13"/>
        <v>-40.506630698883953</v>
      </c>
      <c r="X100" s="155">
        <f t="shared" si="14"/>
        <v>-96.705466804928392</v>
      </c>
      <c r="Y100" s="155">
        <f t="shared" si="15"/>
        <v>-133.82553525354172</v>
      </c>
      <c r="Z100" s="155">
        <f t="shared" si="16"/>
        <v>-138.4308927056444</v>
      </c>
      <c r="AA100" s="68">
        <v>99</v>
      </c>
      <c r="AB100" s="2">
        <v>45662</v>
      </c>
      <c r="AC100" s="156">
        <v>2</v>
      </c>
      <c r="AD100" s="156">
        <v>100.6</v>
      </c>
    </row>
    <row r="101" spans="19:30" ht="15">
      <c r="S101" s="154">
        <f t="shared" si="9"/>
        <v>133.74133985124286</v>
      </c>
      <c r="T101" s="155">
        <f t="shared" si="10"/>
        <v>96.621271402629532</v>
      </c>
      <c r="U101" s="155">
        <f t="shared" si="11"/>
        <v>40.422435296585107</v>
      </c>
      <c r="V101" s="155">
        <f t="shared" si="12"/>
        <v>-4.2097701149425709E-2</v>
      </c>
      <c r="W101" s="155">
        <f t="shared" si="13"/>
        <v>-40.506630698883953</v>
      </c>
      <c r="X101" s="155">
        <f t="shared" si="14"/>
        <v>-96.705466804928392</v>
      </c>
      <c r="Y101" s="155">
        <f t="shared" si="15"/>
        <v>-133.82553525354172</v>
      </c>
      <c r="Z101" s="155">
        <f t="shared" si="16"/>
        <v>-138.4308927056444</v>
      </c>
      <c r="AA101" s="68">
        <v>100</v>
      </c>
      <c r="AB101" s="2">
        <v>45662</v>
      </c>
      <c r="AC101" s="156">
        <v>3</v>
      </c>
      <c r="AD101" s="156">
        <v>95.6</v>
      </c>
    </row>
    <row r="102" spans="19:30" ht="15">
      <c r="S102" s="154">
        <f t="shared" si="9"/>
        <v>133.74133985124286</v>
      </c>
      <c r="T102" s="155">
        <f t="shared" si="10"/>
        <v>96.621271402629532</v>
      </c>
      <c r="U102" s="155">
        <f t="shared" si="11"/>
        <v>40.422435296585107</v>
      </c>
      <c r="V102" s="155">
        <f t="shared" si="12"/>
        <v>-4.2097701149425709E-2</v>
      </c>
      <c r="W102" s="155">
        <f t="shared" si="13"/>
        <v>-40.506630698883953</v>
      </c>
      <c r="X102" s="155">
        <f t="shared" si="14"/>
        <v>-96.705466804928392</v>
      </c>
      <c r="Y102" s="155">
        <f t="shared" si="15"/>
        <v>-133.82553525354172</v>
      </c>
      <c r="Z102" s="155">
        <f t="shared" si="16"/>
        <v>-138.4308927056444</v>
      </c>
      <c r="AA102" s="68">
        <v>101</v>
      </c>
      <c r="AB102" s="2">
        <v>45662</v>
      </c>
      <c r="AC102" s="156">
        <v>4</v>
      </c>
      <c r="AD102" s="156">
        <v>69.5</v>
      </c>
    </row>
    <row r="103" spans="19:30" ht="15">
      <c r="S103" s="154">
        <f t="shared" si="9"/>
        <v>133.74133985124286</v>
      </c>
      <c r="T103" s="155">
        <f t="shared" si="10"/>
        <v>96.621271402629532</v>
      </c>
      <c r="U103" s="155">
        <f t="shared" si="11"/>
        <v>40.422435296585107</v>
      </c>
      <c r="V103" s="155">
        <f t="shared" si="12"/>
        <v>-4.2097701149425709E-2</v>
      </c>
      <c r="W103" s="155">
        <f t="shared" si="13"/>
        <v>-40.506630698883953</v>
      </c>
      <c r="X103" s="155">
        <f t="shared" si="14"/>
        <v>-96.705466804928392</v>
      </c>
      <c r="Y103" s="155">
        <f t="shared" si="15"/>
        <v>-133.82553525354172</v>
      </c>
      <c r="Z103" s="155">
        <f t="shared" si="16"/>
        <v>-138.4308927056444</v>
      </c>
      <c r="AA103" s="68">
        <v>102</v>
      </c>
      <c r="AB103" s="2">
        <v>45662</v>
      </c>
      <c r="AC103" s="156">
        <v>5</v>
      </c>
      <c r="AD103" s="156">
        <v>27.500000000000004</v>
      </c>
    </row>
    <row r="104" spans="19:30" ht="15">
      <c r="S104" s="154">
        <f t="shared" si="9"/>
        <v>133.74133985124286</v>
      </c>
      <c r="T104" s="155">
        <f t="shared" si="10"/>
        <v>96.621271402629532</v>
      </c>
      <c r="U104" s="155">
        <f t="shared" si="11"/>
        <v>40.422435296585107</v>
      </c>
      <c r="V104" s="155">
        <f t="shared" si="12"/>
        <v>-4.2097701149425709E-2</v>
      </c>
      <c r="W104" s="155">
        <f t="shared" si="13"/>
        <v>-40.506630698883953</v>
      </c>
      <c r="X104" s="155">
        <f t="shared" si="14"/>
        <v>-96.705466804928392</v>
      </c>
      <c r="Y104" s="155">
        <f t="shared" si="15"/>
        <v>-133.82553525354172</v>
      </c>
      <c r="Z104" s="155">
        <f t="shared" si="16"/>
        <v>-138.4308927056444</v>
      </c>
      <c r="AA104" s="68">
        <v>103</v>
      </c>
      <c r="AB104" s="2">
        <v>45662</v>
      </c>
      <c r="AC104" s="156">
        <v>6</v>
      </c>
      <c r="AD104" s="156">
        <v>-21.099999999999998</v>
      </c>
    </row>
    <row r="105" spans="19:30" ht="15">
      <c r="S105" s="154">
        <f t="shared" si="9"/>
        <v>133.74133985124286</v>
      </c>
      <c r="T105" s="155">
        <f t="shared" si="10"/>
        <v>96.621271402629532</v>
      </c>
      <c r="U105" s="155">
        <f t="shared" si="11"/>
        <v>40.422435296585107</v>
      </c>
      <c r="V105" s="155">
        <f t="shared" si="12"/>
        <v>-4.2097701149425709E-2</v>
      </c>
      <c r="W105" s="155">
        <f t="shared" si="13"/>
        <v>-40.506630698883953</v>
      </c>
      <c r="X105" s="155">
        <f t="shared" si="14"/>
        <v>-96.705466804928392</v>
      </c>
      <c r="Y105" s="155">
        <f t="shared" si="15"/>
        <v>-133.82553525354172</v>
      </c>
      <c r="Z105" s="155">
        <f t="shared" si="16"/>
        <v>-138.4308927056444</v>
      </c>
      <c r="AA105" s="68">
        <v>104</v>
      </c>
      <c r="AB105" s="2">
        <v>45662</v>
      </c>
      <c r="AC105" s="156">
        <v>7</v>
      </c>
      <c r="AD105" s="156">
        <v>-65.5</v>
      </c>
    </row>
    <row r="106" spans="19:30" ht="15">
      <c r="S106" s="154">
        <f t="shared" si="9"/>
        <v>133.74133985124286</v>
      </c>
      <c r="T106" s="155">
        <f t="shared" si="10"/>
        <v>96.621271402629532</v>
      </c>
      <c r="U106" s="155">
        <f t="shared" si="11"/>
        <v>40.422435296585107</v>
      </c>
      <c r="V106" s="155">
        <f t="shared" si="12"/>
        <v>-4.2097701149425709E-2</v>
      </c>
      <c r="W106" s="155">
        <f t="shared" si="13"/>
        <v>-40.506630698883953</v>
      </c>
      <c r="X106" s="155">
        <f t="shared" si="14"/>
        <v>-96.705466804928392</v>
      </c>
      <c r="Y106" s="155">
        <f t="shared" si="15"/>
        <v>-133.82553525354172</v>
      </c>
      <c r="Z106" s="155">
        <f t="shared" si="16"/>
        <v>-138.4308927056444</v>
      </c>
      <c r="AA106" s="68">
        <v>105</v>
      </c>
      <c r="AB106" s="2">
        <v>45662</v>
      </c>
      <c r="AC106" s="156">
        <v>8</v>
      </c>
      <c r="AD106" s="156">
        <v>-95.6</v>
      </c>
    </row>
    <row r="107" spans="19:30" ht="15">
      <c r="S107" s="154">
        <f t="shared" si="9"/>
        <v>133.74133985124286</v>
      </c>
      <c r="T107" s="155">
        <f t="shared" si="10"/>
        <v>96.621271402629532</v>
      </c>
      <c r="U107" s="155">
        <f t="shared" si="11"/>
        <v>40.422435296585107</v>
      </c>
      <c r="V107" s="155">
        <f t="shared" si="12"/>
        <v>-4.2097701149425709E-2</v>
      </c>
      <c r="W107" s="155">
        <f t="shared" si="13"/>
        <v>-40.506630698883953</v>
      </c>
      <c r="X107" s="155">
        <f t="shared" si="14"/>
        <v>-96.705466804928392</v>
      </c>
      <c r="Y107" s="155">
        <f t="shared" si="15"/>
        <v>-133.82553525354172</v>
      </c>
      <c r="Z107" s="155">
        <f t="shared" si="16"/>
        <v>-138.4308927056444</v>
      </c>
      <c r="AA107" s="68">
        <v>106</v>
      </c>
      <c r="AB107" s="2">
        <v>45662</v>
      </c>
      <c r="AC107" s="156">
        <v>9</v>
      </c>
      <c r="AD107" s="156">
        <v>-104.80000000000001</v>
      </c>
    </row>
    <row r="108" spans="19:30" ht="15">
      <c r="S108" s="154">
        <f t="shared" si="9"/>
        <v>133.74133985124286</v>
      </c>
      <c r="T108" s="155">
        <f t="shared" si="10"/>
        <v>96.621271402629532</v>
      </c>
      <c r="U108" s="155">
        <f t="shared" si="11"/>
        <v>40.422435296585107</v>
      </c>
      <c r="V108" s="155">
        <f t="shared" si="12"/>
        <v>-4.2097701149425709E-2</v>
      </c>
      <c r="W108" s="155">
        <f t="shared" si="13"/>
        <v>-40.506630698883953</v>
      </c>
      <c r="X108" s="155">
        <f t="shared" si="14"/>
        <v>-96.705466804928392</v>
      </c>
      <c r="Y108" s="155">
        <f t="shared" si="15"/>
        <v>-133.82553525354172</v>
      </c>
      <c r="Z108" s="155">
        <f t="shared" si="16"/>
        <v>-138.4308927056444</v>
      </c>
      <c r="AA108" s="68">
        <v>107</v>
      </c>
      <c r="AB108" s="2">
        <v>45662</v>
      </c>
      <c r="AC108" s="156">
        <v>10</v>
      </c>
      <c r="AD108" s="156">
        <v>-91.600000000000009</v>
      </c>
    </row>
    <row r="109" spans="19:30" ht="15">
      <c r="S109" s="154">
        <f t="shared" si="9"/>
        <v>133.74133985124286</v>
      </c>
      <c r="T109" s="155">
        <f t="shared" si="10"/>
        <v>96.621271402629532</v>
      </c>
      <c r="U109" s="155">
        <f t="shared" si="11"/>
        <v>40.422435296585107</v>
      </c>
      <c r="V109" s="155">
        <f t="shared" si="12"/>
        <v>-4.2097701149425709E-2</v>
      </c>
      <c r="W109" s="155">
        <f t="shared" si="13"/>
        <v>-40.506630698883953</v>
      </c>
      <c r="X109" s="155">
        <f t="shared" si="14"/>
        <v>-96.705466804928392</v>
      </c>
      <c r="Y109" s="155">
        <f t="shared" si="15"/>
        <v>-133.82553525354172</v>
      </c>
      <c r="Z109" s="155">
        <f t="shared" si="16"/>
        <v>-138.4308927056444</v>
      </c>
      <c r="AA109" s="68">
        <v>108</v>
      </c>
      <c r="AB109" s="2">
        <v>45662</v>
      </c>
      <c r="AC109" s="156">
        <v>11</v>
      </c>
      <c r="AD109" s="156">
        <v>-60</v>
      </c>
    </row>
    <row r="110" spans="19:30" ht="15">
      <c r="S110" s="154">
        <f t="shared" si="9"/>
        <v>133.74133985124286</v>
      </c>
      <c r="T110" s="155">
        <f t="shared" si="10"/>
        <v>96.621271402629532</v>
      </c>
      <c r="U110" s="155">
        <f t="shared" si="11"/>
        <v>40.422435296585107</v>
      </c>
      <c r="V110" s="155">
        <f t="shared" si="12"/>
        <v>-4.2097701149425709E-2</v>
      </c>
      <c r="W110" s="155">
        <f t="shared" si="13"/>
        <v>-40.506630698883953</v>
      </c>
      <c r="X110" s="155">
        <f t="shared" si="14"/>
        <v>-96.705466804928392</v>
      </c>
      <c r="Y110" s="155">
        <f t="shared" si="15"/>
        <v>-133.82553525354172</v>
      </c>
      <c r="Z110" s="155">
        <f t="shared" si="16"/>
        <v>-138.4308927056444</v>
      </c>
      <c r="AA110" s="68">
        <v>109</v>
      </c>
      <c r="AB110" s="2">
        <v>45662</v>
      </c>
      <c r="AC110" s="156">
        <v>12</v>
      </c>
      <c r="AD110" s="156">
        <v>-18.3</v>
      </c>
    </row>
    <row r="111" spans="19:30" ht="15">
      <c r="S111" s="154">
        <f t="shared" si="9"/>
        <v>133.74133985124286</v>
      </c>
      <c r="T111" s="155">
        <f t="shared" si="10"/>
        <v>96.621271402629532</v>
      </c>
      <c r="U111" s="155">
        <f t="shared" si="11"/>
        <v>40.422435296585107</v>
      </c>
      <c r="V111" s="155">
        <f t="shared" si="12"/>
        <v>-4.2097701149425709E-2</v>
      </c>
      <c r="W111" s="155">
        <f t="shared" si="13"/>
        <v>-40.506630698883953</v>
      </c>
      <c r="X111" s="155">
        <f t="shared" si="14"/>
        <v>-96.705466804928392</v>
      </c>
      <c r="Y111" s="155">
        <f t="shared" si="15"/>
        <v>-133.82553525354172</v>
      </c>
      <c r="Z111" s="155">
        <f t="shared" si="16"/>
        <v>-138.4308927056444</v>
      </c>
      <c r="AA111" s="68">
        <v>110</v>
      </c>
      <c r="AB111" s="2">
        <v>45662</v>
      </c>
      <c r="AC111" s="156">
        <v>13</v>
      </c>
      <c r="AD111" s="156">
        <v>22.8</v>
      </c>
    </row>
    <row r="112" spans="19:30" ht="15">
      <c r="S112" s="154">
        <f t="shared" si="9"/>
        <v>133.74133985124286</v>
      </c>
      <c r="T112" s="155">
        <f t="shared" si="10"/>
        <v>96.621271402629532</v>
      </c>
      <c r="U112" s="155">
        <f t="shared" si="11"/>
        <v>40.422435296585107</v>
      </c>
      <c r="V112" s="155">
        <f t="shared" si="12"/>
        <v>-4.2097701149425709E-2</v>
      </c>
      <c r="W112" s="155">
        <f t="shared" si="13"/>
        <v>-40.506630698883953</v>
      </c>
      <c r="X112" s="155">
        <f t="shared" si="14"/>
        <v>-96.705466804928392</v>
      </c>
      <c r="Y112" s="155">
        <f t="shared" si="15"/>
        <v>-133.82553525354172</v>
      </c>
      <c r="Z112" s="155">
        <f t="shared" si="16"/>
        <v>-138.4308927056444</v>
      </c>
      <c r="AA112" s="68">
        <v>111</v>
      </c>
      <c r="AB112" s="2">
        <v>45662</v>
      </c>
      <c r="AC112" s="156">
        <v>14</v>
      </c>
      <c r="AD112" s="156">
        <v>53.1</v>
      </c>
    </row>
    <row r="113" spans="19:30" ht="15">
      <c r="S113" s="154">
        <f t="shared" si="9"/>
        <v>133.74133985124286</v>
      </c>
      <c r="T113" s="155">
        <f t="shared" si="10"/>
        <v>96.621271402629532</v>
      </c>
      <c r="U113" s="155">
        <f t="shared" si="11"/>
        <v>40.422435296585107</v>
      </c>
      <c r="V113" s="155">
        <f t="shared" si="12"/>
        <v>-4.2097701149425709E-2</v>
      </c>
      <c r="W113" s="155">
        <f t="shared" si="13"/>
        <v>-40.506630698883953</v>
      </c>
      <c r="X113" s="155">
        <f t="shared" si="14"/>
        <v>-96.705466804928392</v>
      </c>
      <c r="Y113" s="155">
        <f t="shared" si="15"/>
        <v>-133.82553525354172</v>
      </c>
      <c r="Z113" s="155">
        <f t="shared" si="16"/>
        <v>-138.4308927056444</v>
      </c>
      <c r="AA113" s="68">
        <v>112</v>
      </c>
      <c r="AB113" s="2">
        <v>45662</v>
      </c>
      <c r="AC113" s="156">
        <v>15</v>
      </c>
      <c r="AD113" s="156">
        <v>65.3</v>
      </c>
    </row>
    <row r="114" spans="19:30" ht="15">
      <c r="S114" s="154">
        <f t="shared" si="9"/>
        <v>133.74133985124286</v>
      </c>
      <c r="T114" s="155">
        <f t="shared" si="10"/>
        <v>96.621271402629532</v>
      </c>
      <c r="U114" s="155">
        <f t="shared" si="11"/>
        <v>40.422435296585107</v>
      </c>
      <c r="V114" s="155">
        <f t="shared" si="12"/>
        <v>-4.2097701149425709E-2</v>
      </c>
      <c r="W114" s="155">
        <f t="shared" si="13"/>
        <v>-40.506630698883953</v>
      </c>
      <c r="X114" s="155">
        <f t="shared" si="14"/>
        <v>-96.705466804928392</v>
      </c>
      <c r="Y114" s="155">
        <f t="shared" si="15"/>
        <v>-133.82553525354172</v>
      </c>
      <c r="Z114" s="155">
        <f t="shared" si="16"/>
        <v>-138.4308927056444</v>
      </c>
      <c r="AA114" s="68">
        <v>113</v>
      </c>
      <c r="AB114" s="2">
        <v>45662</v>
      </c>
      <c r="AC114" s="156">
        <v>16</v>
      </c>
      <c r="AD114" s="156">
        <v>57.3</v>
      </c>
    </row>
    <row r="115" spans="19:30" ht="15">
      <c r="S115" s="154">
        <f t="shared" si="9"/>
        <v>133.74133985124286</v>
      </c>
      <c r="T115" s="155">
        <f t="shared" si="10"/>
        <v>96.621271402629532</v>
      </c>
      <c r="U115" s="155">
        <f t="shared" si="11"/>
        <v>40.422435296585107</v>
      </c>
      <c r="V115" s="155">
        <f t="shared" si="12"/>
        <v>-4.2097701149425709E-2</v>
      </c>
      <c r="W115" s="155">
        <f t="shared" si="13"/>
        <v>-40.506630698883953</v>
      </c>
      <c r="X115" s="155">
        <f t="shared" si="14"/>
        <v>-96.705466804928392</v>
      </c>
      <c r="Y115" s="155">
        <f t="shared" si="15"/>
        <v>-133.82553525354172</v>
      </c>
      <c r="Z115" s="155">
        <f t="shared" si="16"/>
        <v>-138.4308927056444</v>
      </c>
      <c r="AA115" s="68">
        <v>114</v>
      </c>
      <c r="AB115" s="2">
        <v>45662</v>
      </c>
      <c r="AC115" s="156">
        <v>17</v>
      </c>
      <c r="AD115" s="156">
        <v>32.1</v>
      </c>
    </row>
    <row r="116" spans="19:30" ht="15">
      <c r="S116" s="154">
        <f t="shared" si="9"/>
        <v>133.74133985124286</v>
      </c>
      <c r="T116" s="155">
        <f t="shared" si="10"/>
        <v>96.621271402629532</v>
      </c>
      <c r="U116" s="155">
        <f t="shared" si="11"/>
        <v>40.422435296585107</v>
      </c>
      <c r="V116" s="155">
        <f t="shared" si="12"/>
        <v>-4.2097701149425709E-2</v>
      </c>
      <c r="W116" s="155">
        <f t="shared" si="13"/>
        <v>-40.506630698883953</v>
      </c>
      <c r="X116" s="155">
        <f t="shared" si="14"/>
        <v>-96.705466804928392</v>
      </c>
      <c r="Y116" s="155">
        <f t="shared" si="15"/>
        <v>-133.82553525354172</v>
      </c>
      <c r="Z116" s="155">
        <f t="shared" si="16"/>
        <v>-138.4308927056444</v>
      </c>
      <c r="AA116" s="68">
        <v>115</v>
      </c>
      <c r="AB116" s="2">
        <v>45662</v>
      </c>
      <c r="AC116" s="156">
        <v>18</v>
      </c>
      <c r="AD116" s="156">
        <v>-2.5</v>
      </c>
    </row>
    <row r="117" spans="19:30" ht="15">
      <c r="S117" s="154">
        <f t="shared" si="9"/>
        <v>133.74133985124286</v>
      </c>
      <c r="T117" s="155">
        <f t="shared" si="10"/>
        <v>96.621271402629532</v>
      </c>
      <c r="U117" s="155">
        <f t="shared" si="11"/>
        <v>40.422435296585107</v>
      </c>
      <c r="V117" s="155">
        <f t="shared" si="12"/>
        <v>-4.2097701149425709E-2</v>
      </c>
      <c r="W117" s="155">
        <f t="shared" si="13"/>
        <v>-40.506630698883953</v>
      </c>
      <c r="X117" s="155">
        <f t="shared" si="14"/>
        <v>-96.705466804928392</v>
      </c>
      <c r="Y117" s="155">
        <f t="shared" si="15"/>
        <v>-133.82553525354172</v>
      </c>
      <c r="Z117" s="155">
        <f t="shared" si="16"/>
        <v>-138.4308927056444</v>
      </c>
      <c r="AA117" s="68">
        <v>116</v>
      </c>
      <c r="AB117" s="2">
        <v>45662</v>
      </c>
      <c r="AC117" s="156">
        <v>19</v>
      </c>
      <c r="AD117" s="156">
        <v>-36.299999999999997</v>
      </c>
    </row>
    <row r="118" spans="19:30" ht="15">
      <c r="S118" s="154">
        <f t="shared" si="9"/>
        <v>133.74133985124286</v>
      </c>
      <c r="T118" s="155">
        <f t="shared" si="10"/>
        <v>96.621271402629532</v>
      </c>
      <c r="U118" s="155">
        <f t="shared" si="11"/>
        <v>40.422435296585107</v>
      </c>
      <c r="V118" s="155">
        <f t="shared" si="12"/>
        <v>-4.2097701149425709E-2</v>
      </c>
      <c r="W118" s="155">
        <f t="shared" si="13"/>
        <v>-40.506630698883953</v>
      </c>
      <c r="X118" s="155">
        <f t="shared" si="14"/>
        <v>-96.705466804928392</v>
      </c>
      <c r="Y118" s="155">
        <f t="shared" si="15"/>
        <v>-133.82553525354172</v>
      </c>
      <c r="Z118" s="155">
        <f t="shared" si="16"/>
        <v>-138.4308927056444</v>
      </c>
      <c r="AA118" s="68">
        <v>117</v>
      </c>
      <c r="AB118" s="2">
        <v>45662</v>
      </c>
      <c r="AC118" s="156">
        <v>20</v>
      </c>
      <c r="AD118" s="156">
        <v>-59.199999999999996</v>
      </c>
    </row>
    <row r="119" spans="19:30" ht="15">
      <c r="S119" s="154">
        <f t="shared" si="9"/>
        <v>133.74133985124286</v>
      </c>
      <c r="T119" s="155">
        <f t="shared" si="10"/>
        <v>96.621271402629532</v>
      </c>
      <c r="U119" s="155">
        <f t="shared" si="11"/>
        <v>40.422435296585107</v>
      </c>
      <c r="V119" s="155">
        <f t="shared" si="12"/>
        <v>-4.2097701149425709E-2</v>
      </c>
      <c r="W119" s="155">
        <f t="shared" si="13"/>
        <v>-40.506630698883953</v>
      </c>
      <c r="X119" s="155">
        <f t="shared" si="14"/>
        <v>-96.705466804928392</v>
      </c>
      <c r="Y119" s="155">
        <f t="shared" si="15"/>
        <v>-133.82553525354172</v>
      </c>
      <c r="Z119" s="155">
        <f t="shared" si="16"/>
        <v>-138.4308927056444</v>
      </c>
      <c r="AA119" s="68">
        <v>118</v>
      </c>
      <c r="AB119" s="2">
        <v>45662</v>
      </c>
      <c r="AC119" s="156">
        <v>21</v>
      </c>
      <c r="AD119" s="156">
        <v>-64</v>
      </c>
    </row>
    <row r="120" spans="19:30" ht="15">
      <c r="S120" s="154">
        <f t="shared" si="9"/>
        <v>133.74133985124286</v>
      </c>
      <c r="T120" s="155">
        <f t="shared" si="10"/>
        <v>96.621271402629532</v>
      </c>
      <c r="U120" s="155">
        <f t="shared" si="11"/>
        <v>40.422435296585107</v>
      </c>
      <c r="V120" s="155">
        <f t="shared" si="12"/>
        <v>-4.2097701149425709E-2</v>
      </c>
      <c r="W120" s="155">
        <f t="shared" si="13"/>
        <v>-40.506630698883953</v>
      </c>
      <c r="X120" s="155">
        <f t="shared" si="14"/>
        <v>-96.705466804928392</v>
      </c>
      <c r="Y120" s="155">
        <f t="shared" si="15"/>
        <v>-133.82553525354172</v>
      </c>
      <c r="Z120" s="155">
        <f t="shared" si="16"/>
        <v>-138.4308927056444</v>
      </c>
      <c r="AA120" s="68">
        <v>119</v>
      </c>
      <c r="AB120" s="2">
        <v>45662</v>
      </c>
      <c r="AC120" s="156">
        <v>22</v>
      </c>
      <c r="AD120" s="156">
        <v>-48.3</v>
      </c>
    </row>
    <row r="121" spans="19:30" ht="15">
      <c r="S121" s="154">
        <f t="shared" si="9"/>
        <v>133.74133985124286</v>
      </c>
      <c r="T121" s="155">
        <f t="shared" si="10"/>
        <v>96.621271402629532</v>
      </c>
      <c r="U121" s="155">
        <f t="shared" si="11"/>
        <v>40.422435296585107</v>
      </c>
      <c r="V121" s="155">
        <f t="shared" si="12"/>
        <v>-4.2097701149425709E-2</v>
      </c>
      <c r="W121" s="155">
        <f t="shared" si="13"/>
        <v>-40.506630698883953</v>
      </c>
      <c r="X121" s="155">
        <f t="shared" si="14"/>
        <v>-96.705466804928392</v>
      </c>
      <c r="Y121" s="155">
        <f t="shared" si="15"/>
        <v>-133.82553525354172</v>
      </c>
      <c r="Z121" s="155">
        <f t="shared" si="16"/>
        <v>-138.4308927056444</v>
      </c>
      <c r="AA121" s="68">
        <v>120</v>
      </c>
      <c r="AB121" s="2">
        <v>45662</v>
      </c>
      <c r="AC121" s="156">
        <v>23</v>
      </c>
      <c r="AD121" s="156">
        <v>-15.4</v>
      </c>
    </row>
    <row r="122" spans="19:30" ht="15">
      <c r="S122" s="154">
        <f t="shared" si="9"/>
        <v>133.74133985124286</v>
      </c>
      <c r="T122" s="155">
        <f t="shared" si="10"/>
        <v>96.621271402629532</v>
      </c>
      <c r="U122" s="155">
        <f t="shared" si="11"/>
        <v>40.422435296585107</v>
      </c>
      <c r="V122" s="155">
        <f t="shared" si="12"/>
        <v>-4.2097701149425709E-2</v>
      </c>
      <c r="W122" s="155">
        <f t="shared" si="13"/>
        <v>-40.506630698883953</v>
      </c>
      <c r="X122" s="155">
        <f t="shared" si="14"/>
        <v>-96.705466804928392</v>
      </c>
      <c r="Y122" s="155">
        <f t="shared" si="15"/>
        <v>-133.82553525354172</v>
      </c>
      <c r="Z122" s="155">
        <f t="shared" si="16"/>
        <v>-138.4308927056444</v>
      </c>
      <c r="AA122" s="68">
        <v>121</v>
      </c>
      <c r="AB122" s="2">
        <v>45663</v>
      </c>
      <c r="AC122" s="156">
        <v>0</v>
      </c>
      <c r="AD122" s="156">
        <v>26.700000000000003</v>
      </c>
    </row>
    <row r="123" spans="19:30" ht="15">
      <c r="S123" s="154">
        <f t="shared" si="9"/>
        <v>133.74133985124286</v>
      </c>
      <c r="T123" s="155">
        <f t="shared" si="10"/>
        <v>96.621271402629532</v>
      </c>
      <c r="U123" s="155">
        <f t="shared" si="11"/>
        <v>40.422435296585107</v>
      </c>
      <c r="V123" s="155">
        <f t="shared" si="12"/>
        <v>-4.2097701149425709E-2</v>
      </c>
      <c r="W123" s="155">
        <f t="shared" si="13"/>
        <v>-40.506630698883953</v>
      </c>
      <c r="X123" s="155">
        <f t="shared" si="14"/>
        <v>-96.705466804928392</v>
      </c>
      <c r="Y123" s="155">
        <f t="shared" si="15"/>
        <v>-133.82553525354172</v>
      </c>
      <c r="Z123" s="155">
        <f t="shared" si="16"/>
        <v>-138.4308927056444</v>
      </c>
      <c r="AA123" s="68">
        <v>122</v>
      </c>
      <c r="AB123" s="2">
        <v>45663</v>
      </c>
      <c r="AC123" s="156">
        <v>1</v>
      </c>
      <c r="AD123" s="156">
        <v>67.300000000000011</v>
      </c>
    </row>
    <row r="124" spans="19:30" ht="15">
      <c r="S124" s="154">
        <f t="shared" si="9"/>
        <v>133.74133985124286</v>
      </c>
      <c r="T124" s="155">
        <f t="shared" si="10"/>
        <v>96.621271402629532</v>
      </c>
      <c r="U124" s="155">
        <f t="shared" si="11"/>
        <v>40.422435296585107</v>
      </c>
      <c r="V124" s="155">
        <f t="shared" si="12"/>
        <v>-4.2097701149425709E-2</v>
      </c>
      <c r="W124" s="155">
        <f t="shared" si="13"/>
        <v>-40.506630698883953</v>
      </c>
      <c r="X124" s="155">
        <f t="shared" si="14"/>
        <v>-96.705466804928392</v>
      </c>
      <c r="Y124" s="155">
        <f t="shared" si="15"/>
        <v>-133.82553525354172</v>
      </c>
      <c r="Z124" s="155">
        <f t="shared" si="16"/>
        <v>-138.4308927056444</v>
      </c>
      <c r="AA124" s="68">
        <v>123</v>
      </c>
      <c r="AB124" s="2">
        <v>45663</v>
      </c>
      <c r="AC124" s="156">
        <v>2</v>
      </c>
      <c r="AD124" s="156">
        <v>95.7</v>
      </c>
    </row>
    <row r="125" spans="19:30" ht="15">
      <c r="S125" s="154">
        <f t="shared" si="9"/>
        <v>133.74133985124286</v>
      </c>
      <c r="T125" s="155">
        <f t="shared" si="10"/>
        <v>96.621271402629532</v>
      </c>
      <c r="U125" s="155">
        <f t="shared" si="11"/>
        <v>40.422435296585107</v>
      </c>
      <c r="V125" s="155">
        <f t="shared" si="12"/>
        <v>-4.2097701149425709E-2</v>
      </c>
      <c r="W125" s="155">
        <f t="shared" si="13"/>
        <v>-40.506630698883953</v>
      </c>
      <c r="X125" s="155">
        <f t="shared" si="14"/>
        <v>-96.705466804928392</v>
      </c>
      <c r="Y125" s="155">
        <f t="shared" si="15"/>
        <v>-133.82553525354172</v>
      </c>
      <c r="Z125" s="155">
        <f t="shared" si="16"/>
        <v>-138.4308927056444</v>
      </c>
      <c r="AA125" s="68">
        <v>124</v>
      </c>
      <c r="AB125" s="2">
        <v>45663</v>
      </c>
      <c r="AC125" s="156">
        <v>3</v>
      </c>
      <c r="AD125" s="156">
        <v>103.69999999999999</v>
      </c>
    </row>
    <row r="126" spans="19:30" ht="15">
      <c r="S126" s="154">
        <f t="shared" si="9"/>
        <v>133.74133985124286</v>
      </c>
      <c r="T126" s="155">
        <f t="shared" si="10"/>
        <v>96.621271402629532</v>
      </c>
      <c r="U126" s="155">
        <f t="shared" si="11"/>
        <v>40.422435296585107</v>
      </c>
      <c r="V126" s="155">
        <f t="shared" si="12"/>
        <v>-4.2097701149425709E-2</v>
      </c>
      <c r="W126" s="155">
        <f t="shared" si="13"/>
        <v>-40.506630698883953</v>
      </c>
      <c r="X126" s="155">
        <f t="shared" si="14"/>
        <v>-96.705466804928392</v>
      </c>
      <c r="Y126" s="155">
        <f t="shared" si="15"/>
        <v>-133.82553525354172</v>
      </c>
      <c r="Z126" s="155">
        <f t="shared" si="16"/>
        <v>-138.4308927056444</v>
      </c>
      <c r="AA126" s="68">
        <v>125</v>
      </c>
      <c r="AB126" s="2">
        <v>45663</v>
      </c>
      <c r="AC126" s="156">
        <v>4</v>
      </c>
      <c r="AD126" s="156">
        <v>88.4</v>
      </c>
    </row>
    <row r="127" spans="19:30" ht="15">
      <c r="S127" s="154">
        <f t="shared" si="9"/>
        <v>133.74133985124286</v>
      </c>
      <c r="T127" s="155">
        <f t="shared" si="10"/>
        <v>96.621271402629532</v>
      </c>
      <c r="U127" s="155">
        <f t="shared" si="11"/>
        <v>40.422435296585107</v>
      </c>
      <c r="V127" s="155">
        <f t="shared" si="12"/>
        <v>-4.2097701149425709E-2</v>
      </c>
      <c r="W127" s="155">
        <f t="shared" si="13"/>
        <v>-40.506630698883953</v>
      </c>
      <c r="X127" s="155">
        <f t="shared" si="14"/>
        <v>-96.705466804928392</v>
      </c>
      <c r="Y127" s="155">
        <f t="shared" si="15"/>
        <v>-133.82553525354172</v>
      </c>
      <c r="Z127" s="155">
        <f t="shared" si="16"/>
        <v>-138.4308927056444</v>
      </c>
      <c r="AA127" s="68">
        <v>126</v>
      </c>
      <c r="AB127" s="2">
        <v>45663</v>
      </c>
      <c r="AC127" s="156">
        <v>5</v>
      </c>
      <c r="AD127" s="156">
        <v>52.5</v>
      </c>
    </row>
    <row r="128" spans="19:30" ht="15">
      <c r="S128" s="154">
        <f t="shared" si="9"/>
        <v>133.74133985124286</v>
      </c>
      <c r="T128" s="155">
        <f t="shared" si="10"/>
        <v>96.621271402629532</v>
      </c>
      <c r="U128" s="155">
        <f t="shared" si="11"/>
        <v>40.422435296585107</v>
      </c>
      <c r="V128" s="155">
        <f t="shared" si="12"/>
        <v>-4.2097701149425709E-2</v>
      </c>
      <c r="W128" s="155">
        <f t="shared" si="13"/>
        <v>-40.506630698883953</v>
      </c>
      <c r="X128" s="155">
        <f t="shared" si="14"/>
        <v>-96.705466804928392</v>
      </c>
      <c r="Y128" s="155">
        <f t="shared" si="15"/>
        <v>-133.82553525354172</v>
      </c>
      <c r="Z128" s="155">
        <f t="shared" si="16"/>
        <v>-138.4308927056444</v>
      </c>
      <c r="AA128" s="68">
        <v>127</v>
      </c>
      <c r="AB128" s="2">
        <v>45663</v>
      </c>
      <c r="AC128" s="156">
        <v>6</v>
      </c>
      <c r="AD128" s="156">
        <v>4</v>
      </c>
    </row>
    <row r="129" spans="19:30" ht="15">
      <c r="S129" s="154">
        <f t="shared" si="9"/>
        <v>133.74133985124286</v>
      </c>
      <c r="T129" s="155">
        <f t="shared" si="10"/>
        <v>96.621271402629532</v>
      </c>
      <c r="U129" s="155">
        <f t="shared" si="11"/>
        <v>40.422435296585107</v>
      </c>
      <c r="V129" s="155">
        <f t="shared" si="12"/>
        <v>-4.2097701149425709E-2</v>
      </c>
      <c r="W129" s="155">
        <f t="shared" si="13"/>
        <v>-40.506630698883953</v>
      </c>
      <c r="X129" s="155">
        <f t="shared" si="14"/>
        <v>-96.705466804928392</v>
      </c>
      <c r="Y129" s="155">
        <f t="shared" si="15"/>
        <v>-133.82553525354172</v>
      </c>
      <c r="Z129" s="155">
        <f t="shared" si="16"/>
        <v>-138.4308927056444</v>
      </c>
      <c r="AA129" s="68">
        <v>128</v>
      </c>
      <c r="AB129" s="2">
        <v>45663</v>
      </c>
      <c r="AC129" s="156">
        <v>7</v>
      </c>
      <c r="AD129" s="156">
        <v>-46</v>
      </c>
    </row>
    <row r="130" spans="19:30" ht="15">
      <c r="S130" s="154">
        <f t="shared" si="9"/>
        <v>133.74133985124286</v>
      </c>
      <c r="T130" s="155">
        <f t="shared" si="10"/>
        <v>96.621271402629532</v>
      </c>
      <c r="U130" s="155">
        <f t="shared" si="11"/>
        <v>40.422435296585107</v>
      </c>
      <c r="V130" s="155">
        <f t="shared" si="12"/>
        <v>-4.2097701149425709E-2</v>
      </c>
      <c r="W130" s="155">
        <f t="shared" si="13"/>
        <v>-40.506630698883953</v>
      </c>
      <c r="X130" s="155">
        <f t="shared" si="14"/>
        <v>-96.705466804928392</v>
      </c>
      <c r="Y130" s="155">
        <f t="shared" si="15"/>
        <v>-133.82553525354172</v>
      </c>
      <c r="Z130" s="155">
        <f t="shared" si="16"/>
        <v>-138.4308927056444</v>
      </c>
      <c r="AA130" s="68">
        <v>129</v>
      </c>
      <c r="AB130" s="2">
        <v>45663</v>
      </c>
      <c r="AC130" s="156">
        <v>8</v>
      </c>
      <c r="AD130" s="156">
        <v>-85.8</v>
      </c>
    </row>
    <row r="131" spans="19:30" ht="15">
      <c r="S131" s="154">
        <f t="shared" ref="S131:S194" si="17">$B$8</f>
        <v>133.74133985124286</v>
      </c>
      <c r="T131" s="155">
        <f t="shared" ref="T131:T194" si="18">$B$9</f>
        <v>96.621271402629532</v>
      </c>
      <c r="U131" s="155">
        <f t="shared" ref="U131:U194" si="19">$B$10</f>
        <v>40.422435296585107</v>
      </c>
      <c r="V131" s="155">
        <f t="shared" ref="V131:V194" si="20">$B$11</f>
        <v>-4.2097701149425709E-2</v>
      </c>
      <c r="W131" s="155">
        <f t="shared" ref="W131:W194" si="21">$B$12</f>
        <v>-40.506630698883953</v>
      </c>
      <c r="X131" s="155">
        <f t="shared" ref="X131:X194" si="22">$B$13</f>
        <v>-96.705466804928392</v>
      </c>
      <c r="Y131" s="155">
        <f t="shared" ref="Y131:Y194" si="23">$B$14</f>
        <v>-133.82553525354172</v>
      </c>
      <c r="Z131" s="155">
        <f t="shared" ref="Z131:Z194" si="24">$B$15</f>
        <v>-138.4308927056444</v>
      </c>
      <c r="AA131" s="68">
        <v>130</v>
      </c>
      <c r="AB131" s="2">
        <v>45663</v>
      </c>
      <c r="AC131" s="156">
        <v>9</v>
      </c>
      <c r="AD131" s="156">
        <v>-106.2</v>
      </c>
    </row>
    <row r="132" spans="19:30" ht="15">
      <c r="S132" s="154">
        <f t="shared" si="17"/>
        <v>133.74133985124286</v>
      </c>
      <c r="T132" s="155">
        <f t="shared" si="18"/>
        <v>96.621271402629532</v>
      </c>
      <c r="U132" s="155">
        <f t="shared" si="19"/>
        <v>40.422435296585107</v>
      </c>
      <c r="V132" s="155">
        <f t="shared" si="20"/>
        <v>-4.2097701149425709E-2</v>
      </c>
      <c r="W132" s="155">
        <f t="shared" si="21"/>
        <v>-40.506630698883953</v>
      </c>
      <c r="X132" s="155">
        <f t="shared" si="22"/>
        <v>-96.705466804928392</v>
      </c>
      <c r="Y132" s="155">
        <f t="shared" si="23"/>
        <v>-133.82553525354172</v>
      </c>
      <c r="Z132" s="155">
        <f t="shared" si="24"/>
        <v>-138.4308927056444</v>
      </c>
      <c r="AA132" s="68">
        <v>131</v>
      </c>
      <c r="AB132" s="2">
        <v>45663</v>
      </c>
      <c r="AC132" s="156">
        <v>10</v>
      </c>
      <c r="AD132" s="156">
        <v>-102.69999999999999</v>
      </c>
    </row>
    <row r="133" spans="19:30" ht="15">
      <c r="S133" s="154">
        <f t="shared" si="17"/>
        <v>133.74133985124286</v>
      </c>
      <c r="T133" s="155">
        <f t="shared" si="18"/>
        <v>96.621271402629532</v>
      </c>
      <c r="U133" s="155">
        <f t="shared" si="19"/>
        <v>40.422435296585107</v>
      </c>
      <c r="V133" s="155">
        <f t="shared" si="20"/>
        <v>-4.2097701149425709E-2</v>
      </c>
      <c r="W133" s="155">
        <f t="shared" si="21"/>
        <v>-40.506630698883953</v>
      </c>
      <c r="X133" s="155">
        <f t="shared" si="22"/>
        <v>-96.705466804928392</v>
      </c>
      <c r="Y133" s="155">
        <f t="shared" si="23"/>
        <v>-133.82553525354172</v>
      </c>
      <c r="Z133" s="155">
        <f t="shared" si="24"/>
        <v>-138.4308927056444</v>
      </c>
      <c r="AA133" s="68">
        <v>132</v>
      </c>
      <c r="AB133" s="2">
        <v>45663</v>
      </c>
      <c r="AC133" s="156">
        <v>11</v>
      </c>
      <c r="AD133" s="156">
        <v>-76.8</v>
      </c>
    </row>
    <row r="134" spans="19:30" ht="15">
      <c r="S134" s="154">
        <f t="shared" si="17"/>
        <v>133.74133985124286</v>
      </c>
      <c r="T134" s="155">
        <f t="shared" si="18"/>
        <v>96.621271402629532</v>
      </c>
      <c r="U134" s="155">
        <f t="shared" si="19"/>
        <v>40.422435296585107</v>
      </c>
      <c r="V134" s="155">
        <f t="shared" si="20"/>
        <v>-4.2097701149425709E-2</v>
      </c>
      <c r="W134" s="155">
        <f t="shared" si="21"/>
        <v>-40.506630698883953</v>
      </c>
      <c r="X134" s="155">
        <f t="shared" si="22"/>
        <v>-96.705466804928392</v>
      </c>
      <c r="Y134" s="155">
        <f t="shared" si="23"/>
        <v>-133.82553525354172</v>
      </c>
      <c r="Z134" s="155">
        <f t="shared" si="24"/>
        <v>-138.4308927056444</v>
      </c>
      <c r="AA134" s="68">
        <v>133</v>
      </c>
      <c r="AB134" s="2">
        <v>45663</v>
      </c>
      <c r="AC134" s="156">
        <v>12</v>
      </c>
      <c r="AD134" s="156">
        <v>-35.5</v>
      </c>
    </row>
    <row r="135" spans="19:30" ht="15">
      <c r="S135" s="154">
        <f t="shared" si="17"/>
        <v>133.74133985124286</v>
      </c>
      <c r="T135" s="155">
        <f t="shared" si="18"/>
        <v>96.621271402629532</v>
      </c>
      <c r="U135" s="155">
        <f t="shared" si="19"/>
        <v>40.422435296585107</v>
      </c>
      <c r="V135" s="155">
        <f t="shared" si="20"/>
        <v>-4.2097701149425709E-2</v>
      </c>
      <c r="W135" s="155">
        <f t="shared" si="21"/>
        <v>-40.506630698883953</v>
      </c>
      <c r="X135" s="155">
        <f t="shared" si="22"/>
        <v>-96.705466804928392</v>
      </c>
      <c r="Y135" s="155">
        <f t="shared" si="23"/>
        <v>-133.82553525354172</v>
      </c>
      <c r="Z135" s="155">
        <f t="shared" si="24"/>
        <v>-138.4308927056444</v>
      </c>
      <c r="AA135" s="68">
        <v>134</v>
      </c>
      <c r="AB135" s="2">
        <v>45663</v>
      </c>
      <c r="AC135" s="156">
        <v>13</v>
      </c>
      <c r="AD135" s="156">
        <v>10.6</v>
      </c>
    </row>
    <row r="136" spans="19:30" ht="15">
      <c r="S136" s="154">
        <f t="shared" si="17"/>
        <v>133.74133985124286</v>
      </c>
      <c r="T136" s="155">
        <f t="shared" si="18"/>
        <v>96.621271402629532</v>
      </c>
      <c r="U136" s="155">
        <f t="shared" si="19"/>
        <v>40.422435296585107</v>
      </c>
      <c r="V136" s="155">
        <f t="shared" si="20"/>
        <v>-4.2097701149425709E-2</v>
      </c>
      <c r="W136" s="155">
        <f t="shared" si="21"/>
        <v>-40.506630698883953</v>
      </c>
      <c r="X136" s="155">
        <f t="shared" si="22"/>
        <v>-96.705466804928392</v>
      </c>
      <c r="Y136" s="155">
        <f t="shared" si="23"/>
        <v>-133.82553525354172</v>
      </c>
      <c r="Z136" s="155">
        <f t="shared" si="24"/>
        <v>-138.4308927056444</v>
      </c>
      <c r="AA136" s="68">
        <v>135</v>
      </c>
      <c r="AB136" s="2">
        <v>45663</v>
      </c>
      <c r="AC136" s="156">
        <v>14</v>
      </c>
      <c r="AD136" s="156">
        <v>49.8</v>
      </c>
    </row>
    <row r="137" spans="19:30" ht="15">
      <c r="S137" s="154">
        <f t="shared" si="17"/>
        <v>133.74133985124286</v>
      </c>
      <c r="T137" s="155">
        <f t="shared" si="18"/>
        <v>96.621271402629532</v>
      </c>
      <c r="U137" s="155">
        <f t="shared" si="19"/>
        <v>40.422435296585107</v>
      </c>
      <c r="V137" s="155">
        <f t="shared" si="20"/>
        <v>-4.2097701149425709E-2</v>
      </c>
      <c r="W137" s="155">
        <f t="shared" si="21"/>
        <v>-40.506630698883953</v>
      </c>
      <c r="X137" s="155">
        <f t="shared" si="22"/>
        <v>-96.705466804928392</v>
      </c>
      <c r="Y137" s="155">
        <f t="shared" si="23"/>
        <v>-133.82553525354172</v>
      </c>
      <c r="Z137" s="155">
        <f t="shared" si="24"/>
        <v>-138.4308927056444</v>
      </c>
      <c r="AA137" s="68">
        <v>136</v>
      </c>
      <c r="AB137" s="2">
        <v>45663</v>
      </c>
      <c r="AC137" s="156">
        <v>15</v>
      </c>
      <c r="AD137" s="156">
        <v>72.5</v>
      </c>
    </row>
    <row r="138" spans="19:30" ht="15">
      <c r="S138" s="154">
        <f t="shared" si="17"/>
        <v>133.74133985124286</v>
      </c>
      <c r="T138" s="155">
        <f t="shared" si="18"/>
        <v>96.621271402629532</v>
      </c>
      <c r="U138" s="155">
        <f t="shared" si="19"/>
        <v>40.422435296585107</v>
      </c>
      <c r="V138" s="155">
        <f t="shared" si="20"/>
        <v>-4.2097701149425709E-2</v>
      </c>
      <c r="W138" s="155">
        <f t="shared" si="21"/>
        <v>-40.506630698883953</v>
      </c>
      <c r="X138" s="155">
        <f t="shared" si="22"/>
        <v>-96.705466804928392</v>
      </c>
      <c r="Y138" s="155">
        <f t="shared" si="23"/>
        <v>-133.82553525354172</v>
      </c>
      <c r="Z138" s="155">
        <f t="shared" si="24"/>
        <v>-138.4308927056444</v>
      </c>
      <c r="AA138" s="68">
        <v>137</v>
      </c>
      <c r="AB138" s="2">
        <v>45663</v>
      </c>
      <c r="AC138" s="156">
        <v>16</v>
      </c>
      <c r="AD138" s="156">
        <v>73.5</v>
      </c>
    </row>
    <row r="139" spans="19:30" ht="15">
      <c r="S139" s="154">
        <f t="shared" si="17"/>
        <v>133.74133985124286</v>
      </c>
      <c r="T139" s="155">
        <f t="shared" si="18"/>
        <v>96.621271402629532</v>
      </c>
      <c r="U139" s="155">
        <f t="shared" si="19"/>
        <v>40.422435296585107</v>
      </c>
      <c r="V139" s="155">
        <f t="shared" si="20"/>
        <v>-4.2097701149425709E-2</v>
      </c>
      <c r="W139" s="155">
        <f t="shared" si="21"/>
        <v>-40.506630698883953</v>
      </c>
      <c r="X139" s="155">
        <f t="shared" si="22"/>
        <v>-96.705466804928392</v>
      </c>
      <c r="Y139" s="155">
        <f t="shared" si="23"/>
        <v>-133.82553525354172</v>
      </c>
      <c r="Z139" s="155">
        <f t="shared" si="24"/>
        <v>-138.4308927056444</v>
      </c>
      <c r="AA139" s="68">
        <v>138</v>
      </c>
      <c r="AB139" s="2">
        <v>45663</v>
      </c>
      <c r="AC139" s="156">
        <v>17</v>
      </c>
      <c r="AD139" s="156">
        <v>53.5</v>
      </c>
    </row>
    <row r="140" spans="19:30" ht="15">
      <c r="S140" s="154">
        <f t="shared" si="17"/>
        <v>133.74133985124286</v>
      </c>
      <c r="T140" s="155">
        <f t="shared" si="18"/>
        <v>96.621271402629532</v>
      </c>
      <c r="U140" s="155">
        <f t="shared" si="19"/>
        <v>40.422435296585107</v>
      </c>
      <c r="V140" s="155">
        <f t="shared" si="20"/>
        <v>-4.2097701149425709E-2</v>
      </c>
      <c r="W140" s="155">
        <f t="shared" si="21"/>
        <v>-40.506630698883953</v>
      </c>
      <c r="X140" s="155">
        <f t="shared" si="22"/>
        <v>-96.705466804928392</v>
      </c>
      <c r="Y140" s="155">
        <f t="shared" si="23"/>
        <v>-133.82553525354172</v>
      </c>
      <c r="Z140" s="155">
        <f t="shared" si="24"/>
        <v>-138.4308927056444</v>
      </c>
      <c r="AA140" s="68">
        <v>139</v>
      </c>
      <c r="AB140" s="2">
        <v>45663</v>
      </c>
      <c r="AC140" s="156">
        <v>18</v>
      </c>
      <c r="AD140" s="156">
        <v>18.600000000000001</v>
      </c>
    </row>
    <row r="141" spans="19:30" ht="15">
      <c r="S141" s="154">
        <f t="shared" si="17"/>
        <v>133.74133985124286</v>
      </c>
      <c r="T141" s="155">
        <f t="shared" si="18"/>
        <v>96.621271402629532</v>
      </c>
      <c r="U141" s="155">
        <f t="shared" si="19"/>
        <v>40.422435296585107</v>
      </c>
      <c r="V141" s="155">
        <f t="shared" si="20"/>
        <v>-4.2097701149425709E-2</v>
      </c>
      <c r="W141" s="155">
        <f t="shared" si="21"/>
        <v>-40.506630698883953</v>
      </c>
      <c r="X141" s="155">
        <f t="shared" si="22"/>
        <v>-96.705466804928392</v>
      </c>
      <c r="Y141" s="155">
        <f t="shared" si="23"/>
        <v>-133.82553525354172</v>
      </c>
      <c r="Z141" s="155">
        <f t="shared" si="24"/>
        <v>-138.4308927056444</v>
      </c>
      <c r="AA141" s="68">
        <v>140</v>
      </c>
      <c r="AB141" s="2">
        <v>45663</v>
      </c>
      <c r="AC141" s="156">
        <v>19</v>
      </c>
      <c r="AD141" s="156">
        <v>-21.2</v>
      </c>
    </row>
    <row r="142" spans="19:30" ht="15">
      <c r="S142" s="154">
        <f t="shared" si="17"/>
        <v>133.74133985124286</v>
      </c>
      <c r="T142" s="155">
        <f t="shared" si="18"/>
        <v>96.621271402629532</v>
      </c>
      <c r="U142" s="155">
        <f t="shared" si="19"/>
        <v>40.422435296585107</v>
      </c>
      <c r="V142" s="155">
        <f t="shared" si="20"/>
        <v>-4.2097701149425709E-2</v>
      </c>
      <c r="W142" s="155">
        <f t="shared" si="21"/>
        <v>-40.506630698883953</v>
      </c>
      <c r="X142" s="155">
        <f t="shared" si="22"/>
        <v>-96.705466804928392</v>
      </c>
      <c r="Y142" s="155">
        <f t="shared" si="23"/>
        <v>-133.82553525354172</v>
      </c>
      <c r="Z142" s="155">
        <f t="shared" si="24"/>
        <v>-138.4308927056444</v>
      </c>
      <c r="AA142" s="68">
        <v>141</v>
      </c>
      <c r="AB142" s="2">
        <v>45663</v>
      </c>
      <c r="AC142" s="156">
        <v>20</v>
      </c>
      <c r="AD142" s="156">
        <v>-54.400000000000006</v>
      </c>
    </row>
    <row r="143" spans="19:30" ht="15">
      <c r="S143" s="154">
        <f t="shared" si="17"/>
        <v>133.74133985124286</v>
      </c>
      <c r="T143" s="155">
        <f t="shared" si="18"/>
        <v>96.621271402629532</v>
      </c>
      <c r="U143" s="155">
        <f t="shared" si="19"/>
        <v>40.422435296585107</v>
      </c>
      <c r="V143" s="155">
        <f t="shared" si="20"/>
        <v>-4.2097701149425709E-2</v>
      </c>
      <c r="W143" s="155">
        <f t="shared" si="21"/>
        <v>-40.506630698883953</v>
      </c>
      <c r="X143" s="155">
        <f t="shared" si="22"/>
        <v>-96.705466804928392</v>
      </c>
      <c r="Y143" s="155">
        <f t="shared" si="23"/>
        <v>-133.82553525354172</v>
      </c>
      <c r="Z143" s="155">
        <f t="shared" si="24"/>
        <v>-138.4308927056444</v>
      </c>
      <c r="AA143" s="68">
        <v>142</v>
      </c>
      <c r="AB143" s="2">
        <v>45663</v>
      </c>
      <c r="AC143" s="156">
        <v>21</v>
      </c>
      <c r="AD143" s="156">
        <v>-71.5</v>
      </c>
    </row>
    <row r="144" spans="19:30" ht="15">
      <c r="S144" s="154">
        <f t="shared" si="17"/>
        <v>133.74133985124286</v>
      </c>
      <c r="T144" s="155">
        <f t="shared" si="18"/>
        <v>96.621271402629532</v>
      </c>
      <c r="U144" s="155">
        <f t="shared" si="19"/>
        <v>40.422435296585107</v>
      </c>
      <c r="V144" s="155">
        <f t="shared" si="20"/>
        <v>-4.2097701149425709E-2</v>
      </c>
      <c r="W144" s="155">
        <f t="shared" si="21"/>
        <v>-40.506630698883953</v>
      </c>
      <c r="X144" s="155">
        <f t="shared" si="22"/>
        <v>-96.705466804928392</v>
      </c>
      <c r="Y144" s="155">
        <f t="shared" si="23"/>
        <v>-133.82553525354172</v>
      </c>
      <c r="Z144" s="155">
        <f t="shared" si="24"/>
        <v>-138.4308927056444</v>
      </c>
      <c r="AA144" s="68">
        <v>143</v>
      </c>
      <c r="AB144" s="2">
        <v>45663</v>
      </c>
      <c r="AC144" s="156">
        <v>22</v>
      </c>
      <c r="AD144" s="156">
        <v>-67.300000000000011</v>
      </c>
    </row>
    <row r="145" spans="19:30" ht="15">
      <c r="S145" s="154">
        <f t="shared" si="17"/>
        <v>133.74133985124286</v>
      </c>
      <c r="T145" s="155">
        <f t="shared" si="18"/>
        <v>96.621271402629532</v>
      </c>
      <c r="U145" s="155">
        <f t="shared" si="19"/>
        <v>40.422435296585107</v>
      </c>
      <c r="V145" s="155">
        <f t="shared" si="20"/>
        <v>-4.2097701149425709E-2</v>
      </c>
      <c r="W145" s="155">
        <f t="shared" si="21"/>
        <v>-40.506630698883953</v>
      </c>
      <c r="X145" s="155">
        <f t="shared" si="22"/>
        <v>-96.705466804928392</v>
      </c>
      <c r="Y145" s="155">
        <f t="shared" si="23"/>
        <v>-133.82553525354172</v>
      </c>
      <c r="Z145" s="155">
        <f t="shared" si="24"/>
        <v>-138.4308927056444</v>
      </c>
      <c r="AA145" s="68">
        <v>144</v>
      </c>
      <c r="AB145" s="2">
        <v>45663</v>
      </c>
      <c r="AC145" s="156">
        <v>23</v>
      </c>
      <c r="AD145" s="156">
        <v>-42.199999999999996</v>
      </c>
    </row>
    <row r="146" spans="19:30" ht="15">
      <c r="S146" s="154">
        <f t="shared" si="17"/>
        <v>133.74133985124286</v>
      </c>
      <c r="T146" s="155">
        <f t="shared" si="18"/>
        <v>96.621271402629532</v>
      </c>
      <c r="U146" s="155">
        <f t="shared" si="19"/>
        <v>40.422435296585107</v>
      </c>
      <c r="V146" s="155">
        <f t="shared" si="20"/>
        <v>-4.2097701149425709E-2</v>
      </c>
      <c r="W146" s="155">
        <f t="shared" si="21"/>
        <v>-40.506630698883953</v>
      </c>
      <c r="X146" s="155">
        <f t="shared" si="22"/>
        <v>-96.705466804928392</v>
      </c>
      <c r="Y146" s="155">
        <f t="shared" si="23"/>
        <v>-133.82553525354172</v>
      </c>
      <c r="Z146" s="155">
        <f t="shared" si="24"/>
        <v>-138.4308927056444</v>
      </c>
      <c r="AA146" s="68">
        <v>145</v>
      </c>
      <c r="AB146" s="2">
        <v>45664</v>
      </c>
      <c r="AC146" s="156">
        <v>0</v>
      </c>
      <c r="AD146" s="156">
        <v>-2.1999999999999997</v>
      </c>
    </row>
    <row r="147" spans="19:30" ht="15">
      <c r="S147" s="154">
        <f t="shared" si="17"/>
        <v>133.74133985124286</v>
      </c>
      <c r="T147" s="155">
        <f t="shared" si="18"/>
        <v>96.621271402629532</v>
      </c>
      <c r="U147" s="155">
        <f t="shared" si="19"/>
        <v>40.422435296585107</v>
      </c>
      <c r="V147" s="155">
        <f t="shared" si="20"/>
        <v>-4.2097701149425709E-2</v>
      </c>
      <c r="W147" s="155">
        <f t="shared" si="21"/>
        <v>-40.506630698883953</v>
      </c>
      <c r="X147" s="155">
        <f t="shared" si="22"/>
        <v>-96.705466804928392</v>
      </c>
      <c r="Y147" s="155">
        <f t="shared" si="23"/>
        <v>-133.82553525354172</v>
      </c>
      <c r="Z147" s="155">
        <f t="shared" si="24"/>
        <v>-138.4308927056444</v>
      </c>
      <c r="AA147" s="68">
        <v>146</v>
      </c>
      <c r="AB147" s="2">
        <v>45664</v>
      </c>
      <c r="AC147" s="156">
        <v>1</v>
      </c>
      <c r="AD147" s="156">
        <v>42.4</v>
      </c>
    </row>
    <row r="148" spans="19:30" ht="15">
      <c r="S148" s="154">
        <f t="shared" si="17"/>
        <v>133.74133985124286</v>
      </c>
      <c r="T148" s="155">
        <f t="shared" si="18"/>
        <v>96.621271402629532</v>
      </c>
      <c r="U148" s="155">
        <f t="shared" si="19"/>
        <v>40.422435296585107</v>
      </c>
      <c r="V148" s="155">
        <f t="shared" si="20"/>
        <v>-4.2097701149425709E-2</v>
      </c>
      <c r="W148" s="155">
        <f t="shared" si="21"/>
        <v>-40.506630698883953</v>
      </c>
      <c r="X148" s="155">
        <f t="shared" si="22"/>
        <v>-96.705466804928392</v>
      </c>
      <c r="Y148" s="155">
        <f t="shared" si="23"/>
        <v>-133.82553525354172</v>
      </c>
      <c r="Z148" s="155">
        <f t="shared" si="24"/>
        <v>-138.4308927056444</v>
      </c>
      <c r="AA148" s="68">
        <v>147</v>
      </c>
      <c r="AB148" s="2">
        <v>45664</v>
      </c>
      <c r="AC148" s="156">
        <v>2</v>
      </c>
      <c r="AD148" s="156">
        <v>79.900000000000006</v>
      </c>
    </row>
    <row r="149" spans="19:30" ht="15">
      <c r="S149" s="154">
        <f t="shared" si="17"/>
        <v>133.74133985124286</v>
      </c>
      <c r="T149" s="155">
        <f t="shared" si="18"/>
        <v>96.621271402629532</v>
      </c>
      <c r="U149" s="155">
        <f t="shared" si="19"/>
        <v>40.422435296585107</v>
      </c>
      <c r="V149" s="155">
        <f t="shared" si="20"/>
        <v>-4.2097701149425709E-2</v>
      </c>
      <c r="W149" s="155">
        <f t="shared" si="21"/>
        <v>-40.506630698883953</v>
      </c>
      <c r="X149" s="155">
        <f t="shared" si="22"/>
        <v>-96.705466804928392</v>
      </c>
      <c r="Y149" s="155">
        <f t="shared" si="23"/>
        <v>-133.82553525354172</v>
      </c>
      <c r="Z149" s="155">
        <f t="shared" si="24"/>
        <v>-138.4308927056444</v>
      </c>
      <c r="AA149" s="68">
        <v>148</v>
      </c>
      <c r="AB149" s="2">
        <v>45664</v>
      </c>
      <c r="AC149" s="156">
        <v>3</v>
      </c>
      <c r="AD149" s="156">
        <v>100.2</v>
      </c>
    </row>
    <row r="150" spans="19:30" ht="15">
      <c r="S150" s="154">
        <f t="shared" si="17"/>
        <v>133.74133985124286</v>
      </c>
      <c r="T150" s="155">
        <f t="shared" si="18"/>
        <v>96.621271402629532</v>
      </c>
      <c r="U150" s="155">
        <f t="shared" si="19"/>
        <v>40.422435296585107</v>
      </c>
      <c r="V150" s="155">
        <f t="shared" si="20"/>
        <v>-4.2097701149425709E-2</v>
      </c>
      <c r="W150" s="155">
        <f t="shared" si="21"/>
        <v>-40.506630698883953</v>
      </c>
      <c r="X150" s="155">
        <f t="shared" si="22"/>
        <v>-96.705466804928392</v>
      </c>
      <c r="Y150" s="155">
        <f t="shared" si="23"/>
        <v>-133.82553525354172</v>
      </c>
      <c r="Z150" s="155">
        <f t="shared" si="24"/>
        <v>-138.4308927056444</v>
      </c>
      <c r="AA150" s="68">
        <v>149</v>
      </c>
      <c r="AB150" s="2">
        <v>45664</v>
      </c>
      <c r="AC150" s="156">
        <v>4</v>
      </c>
      <c r="AD150" s="156">
        <v>97.3</v>
      </c>
    </row>
    <row r="151" spans="19:30" ht="15">
      <c r="S151" s="154">
        <f t="shared" si="17"/>
        <v>133.74133985124286</v>
      </c>
      <c r="T151" s="155">
        <f t="shared" si="18"/>
        <v>96.621271402629532</v>
      </c>
      <c r="U151" s="155">
        <f t="shared" si="19"/>
        <v>40.422435296585107</v>
      </c>
      <c r="V151" s="155">
        <f t="shared" si="20"/>
        <v>-4.2097701149425709E-2</v>
      </c>
      <c r="W151" s="155">
        <f t="shared" si="21"/>
        <v>-40.506630698883953</v>
      </c>
      <c r="X151" s="155">
        <f t="shared" si="22"/>
        <v>-96.705466804928392</v>
      </c>
      <c r="Y151" s="155">
        <f t="shared" si="23"/>
        <v>-133.82553525354172</v>
      </c>
      <c r="Z151" s="155">
        <f t="shared" si="24"/>
        <v>-138.4308927056444</v>
      </c>
      <c r="AA151" s="68">
        <v>150</v>
      </c>
      <c r="AB151" s="2">
        <v>45664</v>
      </c>
      <c r="AC151" s="156">
        <v>5</v>
      </c>
      <c r="AD151" s="156">
        <v>71.099999999999994</v>
      </c>
    </row>
    <row r="152" spans="19:30" ht="15">
      <c r="S152" s="154">
        <f t="shared" si="17"/>
        <v>133.74133985124286</v>
      </c>
      <c r="T152" s="155">
        <f t="shared" si="18"/>
        <v>96.621271402629532</v>
      </c>
      <c r="U152" s="155">
        <f t="shared" si="19"/>
        <v>40.422435296585107</v>
      </c>
      <c r="V152" s="155">
        <f t="shared" si="20"/>
        <v>-4.2097701149425709E-2</v>
      </c>
      <c r="W152" s="155">
        <f t="shared" si="21"/>
        <v>-40.506630698883953</v>
      </c>
      <c r="X152" s="155">
        <f t="shared" si="22"/>
        <v>-96.705466804928392</v>
      </c>
      <c r="Y152" s="155">
        <f t="shared" si="23"/>
        <v>-133.82553525354172</v>
      </c>
      <c r="Z152" s="155">
        <f t="shared" si="24"/>
        <v>-138.4308927056444</v>
      </c>
      <c r="AA152" s="68">
        <v>151</v>
      </c>
      <c r="AB152" s="2">
        <v>45664</v>
      </c>
      <c r="AC152" s="156">
        <v>6</v>
      </c>
      <c r="AD152" s="156">
        <v>27.400000000000002</v>
      </c>
    </row>
    <row r="153" spans="19:30" ht="15">
      <c r="S153" s="154">
        <f t="shared" si="17"/>
        <v>133.74133985124286</v>
      </c>
      <c r="T153" s="155">
        <f t="shared" si="18"/>
        <v>96.621271402629532</v>
      </c>
      <c r="U153" s="155">
        <f t="shared" si="19"/>
        <v>40.422435296585107</v>
      </c>
      <c r="V153" s="155">
        <f t="shared" si="20"/>
        <v>-4.2097701149425709E-2</v>
      </c>
      <c r="W153" s="155">
        <f t="shared" si="21"/>
        <v>-40.506630698883953</v>
      </c>
      <c r="X153" s="155">
        <f t="shared" si="22"/>
        <v>-96.705466804928392</v>
      </c>
      <c r="Y153" s="155">
        <f t="shared" si="23"/>
        <v>-133.82553525354172</v>
      </c>
      <c r="Z153" s="155">
        <f t="shared" si="24"/>
        <v>-138.4308927056444</v>
      </c>
      <c r="AA153" s="68">
        <v>152</v>
      </c>
      <c r="AB153" s="2">
        <v>45664</v>
      </c>
      <c r="AC153" s="156">
        <v>7</v>
      </c>
      <c r="AD153" s="156">
        <v>-23.5</v>
      </c>
    </row>
    <row r="154" spans="19:30" ht="15">
      <c r="S154" s="154">
        <f t="shared" si="17"/>
        <v>133.74133985124286</v>
      </c>
      <c r="T154" s="155">
        <f t="shared" si="18"/>
        <v>96.621271402629532</v>
      </c>
      <c r="U154" s="155">
        <f t="shared" si="19"/>
        <v>40.422435296585107</v>
      </c>
      <c r="V154" s="155">
        <f t="shared" si="20"/>
        <v>-4.2097701149425709E-2</v>
      </c>
      <c r="W154" s="155">
        <f t="shared" si="21"/>
        <v>-40.506630698883953</v>
      </c>
      <c r="X154" s="155">
        <f t="shared" si="22"/>
        <v>-96.705466804928392</v>
      </c>
      <c r="Y154" s="155">
        <f t="shared" si="23"/>
        <v>-133.82553525354172</v>
      </c>
      <c r="Z154" s="155">
        <f t="shared" si="24"/>
        <v>-138.4308927056444</v>
      </c>
      <c r="AA154" s="68">
        <v>153</v>
      </c>
      <c r="AB154" s="2">
        <v>45664</v>
      </c>
      <c r="AC154" s="156">
        <v>8</v>
      </c>
      <c r="AD154" s="156">
        <v>-69.5</v>
      </c>
    </row>
    <row r="155" spans="19:30" ht="15">
      <c r="S155" s="154">
        <f t="shared" si="17"/>
        <v>133.74133985124286</v>
      </c>
      <c r="T155" s="155">
        <f t="shared" si="18"/>
        <v>96.621271402629532</v>
      </c>
      <c r="U155" s="155">
        <f t="shared" si="19"/>
        <v>40.422435296585107</v>
      </c>
      <c r="V155" s="155">
        <f t="shared" si="20"/>
        <v>-4.2097701149425709E-2</v>
      </c>
      <c r="W155" s="155">
        <f t="shared" si="21"/>
        <v>-40.506630698883953</v>
      </c>
      <c r="X155" s="155">
        <f t="shared" si="22"/>
        <v>-96.705466804928392</v>
      </c>
      <c r="Y155" s="155">
        <f t="shared" si="23"/>
        <v>-133.82553525354172</v>
      </c>
      <c r="Z155" s="155">
        <f t="shared" si="24"/>
        <v>-138.4308927056444</v>
      </c>
      <c r="AA155" s="68">
        <v>154</v>
      </c>
      <c r="AB155" s="2">
        <v>45664</v>
      </c>
      <c r="AC155" s="156">
        <v>9</v>
      </c>
      <c r="AD155" s="156">
        <v>-99.4</v>
      </c>
    </row>
    <row r="156" spans="19:30" ht="15">
      <c r="S156" s="154">
        <f t="shared" si="17"/>
        <v>133.74133985124286</v>
      </c>
      <c r="T156" s="155">
        <f t="shared" si="18"/>
        <v>96.621271402629532</v>
      </c>
      <c r="U156" s="155">
        <f t="shared" si="19"/>
        <v>40.422435296585107</v>
      </c>
      <c r="V156" s="155">
        <f t="shared" si="20"/>
        <v>-4.2097701149425709E-2</v>
      </c>
      <c r="W156" s="155">
        <f t="shared" si="21"/>
        <v>-40.506630698883953</v>
      </c>
      <c r="X156" s="155">
        <f t="shared" si="22"/>
        <v>-96.705466804928392</v>
      </c>
      <c r="Y156" s="155">
        <f t="shared" si="23"/>
        <v>-133.82553525354172</v>
      </c>
      <c r="Z156" s="155">
        <f t="shared" si="24"/>
        <v>-138.4308927056444</v>
      </c>
      <c r="AA156" s="68">
        <v>155</v>
      </c>
      <c r="AB156" s="2">
        <v>45664</v>
      </c>
      <c r="AC156" s="156">
        <v>10</v>
      </c>
      <c r="AD156" s="156">
        <v>-106.3</v>
      </c>
    </row>
    <row r="157" spans="19:30" ht="15">
      <c r="S157" s="154">
        <f t="shared" si="17"/>
        <v>133.74133985124286</v>
      </c>
      <c r="T157" s="155">
        <f t="shared" si="18"/>
        <v>96.621271402629532</v>
      </c>
      <c r="U157" s="155">
        <f t="shared" si="19"/>
        <v>40.422435296585107</v>
      </c>
      <c r="V157" s="155">
        <f t="shared" si="20"/>
        <v>-4.2097701149425709E-2</v>
      </c>
      <c r="W157" s="155">
        <f t="shared" si="21"/>
        <v>-40.506630698883953</v>
      </c>
      <c r="X157" s="155">
        <f t="shared" si="22"/>
        <v>-96.705466804928392</v>
      </c>
      <c r="Y157" s="155">
        <f t="shared" si="23"/>
        <v>-133.82553525354172</v>
      </c>
      <c r="Z157" s="155">
        <f t="shared" si="24"/>
        <v>-138.4308927056444</v>
      </c>
      <c r="AA157" s="68">
        <v>156</v>
      </c>
      <c r="AB157" s="2">
        <v>45664</v>
      </c>
      <c r="AC157" s="156">
        <v>11</v>
      </c>
      <c r="AD157" s="156">
        <v>-88.9</v>
      </c>
    </row>
    <row r="158" spans="19:30" ht="15">
      <c r="S158" s="154">
        <f t="shared" si="17"/>
        <v>133.74133985124286</v>
      </c>
      <c r="T158" s="155">
        <f t="shared" si="18"/>
        <v>96.621271402629532</v>
      </c>
      <c r="U158" s="155">
        <f t="shared" si="19"/>
        <v>40.422435296585107</v>
      </c>
      <c r="V158" s="155">
        <f t="shared" si="20"/>
        <v>-4.2097701149425709E-2</v>
      </c>
      <c r="W158" s="155">
        <f t="shared" si="21"/>
        <v>-40.506630698883953</v>
      </c>
      <c r="X158" s="155">
        <f t="shared" si="22"/>
        <v>-96.705466804928392</v>
      </c>
      <c r="Y158" s="155">
        <f t="shared" si="23"/>
        <v>-133.82553525354172</v>
      </c>
      <c r="Z158" s="155">
        <f t="shared" si="24"/>
        <v>-138.4308927056444</v>
      </c>
      <c r="AA158" s="68">
        <v>157</v>
      </c>
      <c r="AB158" s="2">
        <v>45664</v>
      </c>
      <c r="AC158" s="156">
        <v>12</v>
      </c>
      <c r="AD158" s="156">
        <v>-51.800000000000004</v>
      </c>
    </row>
    <row r="159" spans="19:30" ht="15">
      <c r="S159" s="154">
        <f t="shared" si="17"/>
        <v>133.74133985124286</v>
      </c>
      <c r="T159" s="155">
        <f t="shared" si="18"/>
        <v>96.621271402629532</v>
      </c>
      <c r="U159" s="155">
        <f t="shared" si="19"/>
        <v>40.422435296585107</v>
      </c>
      <c r="V159" s="155">
        <f t="shared" si="20"/>
        <v>-4.2097701149425709E-2</v>
      </c>
      <c r="W159" s="155">
        <f t="shared" si="21"/>
        <v>-40.506630698883953</v>
      </c>
      <c r="X159" s="155">
        <f t="shared" si="22"/>
        <v>-96.705466804928392</v>
      </c>
      <c r="Y159" s="155">
        <f t="shared" si="23"/>
        <v>-133.82553525354172</v>
      </c>
      <c r="Z159" s="155">
        <f t="shared" si="24"/>
        <v>-138.4308927056444</v>
      </c>
      <c r="AA159" s="68">
        <v>158</v>
      </c>
      <c r="AB159" s="2">
        <v>45664</v>
      </c>
      <c r="AC159" s="156">
        <v>13</v>
      </c>
      <c r="AD159" s="156">
        <v>-4.5999999999999996</v>
      </c>
    </row>
    <row r="160" spans="19:30" ht="15">
      <c r="S160" s="154">
        <f t="shared" si="17"/>
        <v>133.74133985124286</v>
      </c>
      <c r="T160" s="155">
        <f t="shared" si="18"/>
        <v>96.621271402629532</v>
      </c>
      <c r="U160" s="155">
        <f t="shared" si="19"/>
        <v>40.422435296585107</v>
      </c>
      <c r="V160" s="155">
        <f t="shared" si="20"/>
        <v>-4.2097701149425709E-2</v>
      </c>
      <c r="W160" s="155">
        <f t="shared" si="21"/>
        <v>-40.506630698883953</v>
      </c>
      <c r="X160" s="155">
        <f t="shared" si="22"/>
        <v>-96.705466804928392</v>
      </c>
      <c r="Y160" s="155">
        <f t="shared" si="23"/>
        <v>-133.82553525354172</v>
      </c>
      <c r="Z160" s="155">
        <f t="shared" si="24"/>
        <v>-138.4308927056444</v>
      </c>
      <c r="AA160" s="68">
        <v>159</v>
      </c>
      <c r="AB160" s="2">
        <v>45664</v>
      </c>
      <c r="AC160" s="156">
        <v>14</v>
      </c>
      <c r="AD160" s="156">
        <v>40.6</v>
      </c>
    </row>
    <row r="161" spans="19:30" ht="15">
      <c r="S161" s="154">
        <f t="shared" si="17"/>
        <v>133.74133985124286</v>
      </c>
      <c r="T161" s="155">
        <f t="shared" si="18"/>
        <v>96.621271402629532</v>
      </c>
      <c r="U161" s="155">
        <f t="shared" si="19"/>
        <v>40.422435296585107</v>
      </c>
      <c r="V161" s="155">
        <f t="shared" si="20"/>
        <v>-4.2097701149425709E-2</v>
      </c>
      <c r="W161" s="155">
        <f t="shared" si="21"/>
        <v>-40.506630698883953</v>
      </c>
      <c r="X161" s="155">
        <f t="shared" si="22"/>
        <v>-96.705466804928392</v>
      </c>
      <c r="Y161" s="155">
        <f t="shared" si="23"/>
        <v>-133.82553525354172</v>
      </c>
      <c r="Z161" s="155">
        <f t="shared" si="24"/>
        <v>-138.4308927056444</v>
      </c>
      <c r="AA161" s="68">
        <v>160</v>
      </c>
      <c r="AB161" s="2">
        <v>45664</v>
      </c>
      <c r="AC161" s="156">
        <v>15</v>
      </c>
      <c r="AD161" s="156">
        <v>72.599999999999994</v>
      </c>
    </row>
    <row r="162" spans="19:30" ht="15">
      <c r="S162" s="154">
        <f t="shared" si="17"/>
        <v>133.74133985124286</v>
      </c>
      <c r="T162" s="155">
        <f t="shared" si="18"/>
        <v>96.621271402629532</v>
      </c>
      <c r="U162" s="155">
        <f t="shared" si="19"/>
        <v>40.422435296585107</v>
      </c>
      <c r="V162" s="155">
        <f t="shared" si="20"/>
        <v>-4.2097701149425709E-2</v>
      </c>
      <c r="W162" s="155">
        <f t="shared" si="21"/>
        <v>-40.506630698883953</v>
      </c>
      <c r="X162" s="155">
        <f t="shared" si="22"/>
        <v>-96.705466804928392</v>
      </c>
      <c r="Y162" s="155">
        <f t="shared" si="23"/>
        <v>-133.82553525354172</v>
      </c>
      <c r="Z162" s="155">
        <f t="shared" si="24"/>
        <v>-138.4308927056444</v>
      </c>
      <c r="AA162" s="68">
        <v>161</v>
      </c>
      <c r="AB162" s="2">
        <v>45664</v>
      </c>
      <c r="AC162" s="156">
        <v>16</v>
      </c>
      <c r="AD162" s="156">
        <v>83.8</v>
      </c>
    </row>
    <row r="163" spans="19:30" ht="15">
      <c r="S163" s="154">
        <f t="shared" si="17"/>
        <v>133.74133985124286</v>
      </c>
      <c r="T163" s="155">
        <f t="shared" si="18"/>
        <v>96.621271402629532</v>
      </c>
      <c r="U163" s="155">
        <f t="shared" si="19"/>
        <v>40.422435296585107</v>
      </c>
      <c r="V163" s="155">
        <f t="shared" si="20"/>
        <v>-4.2097701149425709E-2</v>
      </c>
      <c r="W163" s="155">
        <f t="shared" si="21"/>
        <v>-40.506630698883953</v>
      </c>
      <c r="X163" s="155">
        <f t="shared" si="22"/>
        <v>-96.705466804928392</v>
      </c>
      <c r="Y163" s="155">
        <f t="shared" si="23"/>
        <v>-133.82553525354172</v>
      </c>
      <c r="Z163" s="155">
        <f t="shared" si="24"/>
        <v>-138.4308927056444</v>
      </c>
      <c r="AA163" s="68">
        <v>162</v>
      </c>
      <c r="AB163" s="2">
        <v>45664</v>
      </c>
      <c r="AC163" s="156">
        <v>17</v>
      </c>
      <c r="AD163" s="156">
        <v>72</v>
      </c>
    </row>
    <row r="164" spans="19:30" ht="15">
      <c r="S164" s="154">
        <f t="shared" si="17"/>
        <v>133.74133985124286</v>
      </c>
      <c r="T164" s="155">
        <f t="shared" si="18"/>
        <v>96.621271402629532</v>
      </c>
      <c r="U164" s="155">
        <f t="shared" si="19"/>
        <v>40.422435296585107</v>
      </c>
      <c r="V164" s="155">
        <f t="shared" si="20"/>
        <v>-4.2097701149425709E-2</v>
      </c>
      <c r="W164" s="155">
        <f t="shared" si="21"/>
        <v>-40.506630698883953</v>
      </c>
      <c r="X164" s="155">
        <f t="shared" si="22"/>
        <v>-96.705466804928392</v>
      </c>
      <c r="Y164" s="155">
        <f t="shared" si="23"/>
        <v>-133.82553525354172</v>
      </c>
      <c r="Z164" s="155">
        <f t="shared" si="24"/>
        <v>-138.4308927056444</v>
      </c>
      <c r="AA164" s="68">
        <v>163</v>
      </c>
      <c r="AB164" s="2">
        <v>45664</v>
      </c>
      <c r="AC164" s="156">
        <v>18</v>
      </c>
      <c r="AD164" s="156">
        <v>40.9</v>
      </c>
    </row>
    <row r="165" spans="19:30" ht="15">
      <c r="S165" s="154">
        <f t="shared" si="17"/>
        <v>133.74133985124286</v>
      </c>
      <c r="T165" s="155">
        <f t="shared" si="18"/>
        <v>96.621271402629532</v>
      </c>
      <c r="U165" s="155">
        <f t="shared" si="19"/>
        <v>40.422435296585107</v>
      </c>
      <c r="V165" s="155">
        <f t="shared" si="20"/>
        <v>-4.2097701149425709E-2</v>
      </c>
      <c r="W165" s="155">
        <f t="shared" si="21"/>
        <v>-40.506630698883953</v>
      </c>
      <c r="X165" s="155">
        <f t="shared" si="22"/>
        <v>-96.705466804928392</v>
      </c>
      <c r="Y165" s="155">
        <f t="shared" si="23"/>
        <v>-133.82553525354172</v>
      </c>
      <c r="Z165" s="155">
        <f t="shared" si="24"/>
        <v>-138.4308927056444</v>
      </c>
      <c r="AA165" s="68">
        <v>164</v>
      </c>
      <c r="AB165" s="2">
        <v>45664</v>
      </c>
      <c r="AC165" s="156">
        <v>19</v>
      </c>
      <c r="AD165" s="156">
        <v>-0.4</v>
      </c>
    </row>
    <row r="166" spans="19:30" ht="15">
      <c r="S166" s="154">
        <f t="shared" si="17"/>
        <v>133.74133985124286</v>
      </c>
      <c r="T166" s="155">
        <f t="shared" si="18"/>
        <v>96.621271402629532</v>
      </c>
      <c r="U166" s="155">
        <f t="shared" si="19"/>
        <v>40.422435296585107</v>
      </c>
      <c r="V166" s="155">
        <f t="shared" si="20"/>
        <v>-4.2097701149425709E-2</v>
      </c>
      <c r="W166" s="155">
        <f t="shared" si="21"/>
        <v>-40.506630698883953</v>
      </c>
      <c r="X166" s="155">
        <f t="shared" si="22"/>
        <v>-96.705466804928392</v>
      </c>
      <c r="Y166" s="155">
        <f t="shared" si="23"/>
        <v>-133.82553525354172</v>
      </c>
      <c r="Z166" s="155">
        <f t="shared" si="24"/>
        <v>-138.4308927056444</v>
      </c>
      <c r="AA166" s="68">
        <v>165</v>
      </c>
      <c r="AB166" s="2">
        <v>45664</v>
      </c>
      <c r="AC166" s="156">
        <v>20</v>
      </c>
      <c r="AD166" s="156">
        <v>-40.699999999999996</v>
      </c>
    </row>
    <row r="167" spans="19:30" ht="15">
      <c r="S167" s="154">
        <f t="shared" si="17"/>
        <v>133.74133985124286</v>
      </c>
      <c r="T167" s="155">
        <f t="shared" si="18"/>
        <v>96.621271402629532</v>
      </c>
      <c r="U167" s="155">
        <f t="shared" si="19"/>
        <v>40.422435296585107</v>
      </c>
      <c r="V167" s="155">
        <f t="shared" si="20"/>
        <v>-4.2097701149425709E-2</v>
      </c>
      <c r="W167" s="155">
        <f t="shared" si="21"/>
        <v>-40.506630698883953</v>
      </c>
      <c r="X167" s="155">
        <f t="shared" si="22"/>
        <v>-96.705466804928392</v>
      </c>
      <c r="Y167" s="155">
        <f t="shared" si="23"/>
        <v>-133.82553525354172</v>
      </c>
      <c r="Z167" s="155">
        <f t="shared" si="24"/>
        <v>-138.4308927056444</v>
      </c>
      <c r="AA167" s="68">
        <v>166</v>
      </c>
      <c r="AB167" s="2">
        <v>45664</v>
      </c>
      <c r="AC167" s="156">
        <v>21</v>
      </c>
      <c r="AD167" s="156">
        <v>-68.7</v>
      </c>
    </row>
    <row r="168" spans="19:30" ht="15">
      <c r="S168" s="154">
        <f t="shared" si="17"/>
        <v>133.74133985124286</v>
      </c>
      <c r="T168" s="155">
        <f t="shared" si="18"/>
        <v>96.621271402629532</v>
      </c>
      <c r="U168" s="155">
        <f t="shared" si="19"/>
        <v>40.422435296585107</v>
      </c>
      <c r="V168" s="155">
        <f t="shared" si="20"/>
        <v>-4.2097701149425709E-2</v>
      </c>
      <c r="W168" s="155">
        <f t="shared" si="21"/>
        <v>-40.506630698883953</v>
      </c>
      <c r="X168" s="155">
        <f t="shared" si="22"/>
        <v>-96.705466804928392</v>
      </c>
      <c r="Y168" s="155">
        <f t="shared" si="23"/>
        <v>-133.82553525354172</v>
      </c>
      <c r="Z168" s="155">
        <f t="shared" si="24"/>
        <v>-138.4308927056444</v>
      </c>
      <c r="AA168" s="68">
        <v>167</v>
      </c>
      <c r="AB168" s="2">
        <v>45664</v>
      </c>
      <c r="AC168" s="156">
        <v>22</v>
      </c>
      <c r="AD168" s="156">
        <v>-76.8</v>
      </c>
    </row>
    <row r="169" spans="19:30" ht="15">
      <c r="S169" s="154">
        <f t="shared" si="17"/>
        <v>133.74133985124286</v>
      </c>
      <c r="T169" s="155">
        <f t="shared" si="18"/>
        <v>96.621271402629532</v>
      </c>
      <c r="U169" s="155">
        <f t="shared" si="19"/>
        <v>40.422435296585107</v>
      </c>
      <c r="V169" s="155">
        <f t="shared" si="20"/>
        <v>-4.2097701149425709E-2</v>
      </c>
      <c r="W169" s="155">
        <f t="shared" si="21"/>
        <v>-40.506630698883953</v>
      </c>
      <c r="X169" s="155">
        <f t="shared" si="22"/>
        <v>-96.705466804928392</v>
      </c>
      <c r="Y169" s="155">
        <f t="shared" si="23"/>
        <v>-133.82553525354172</v>
      </c>
      <c r="Z169" s="155">
        <f t="shared" si="24"/>
        <v>-138.4308927056444</v>
      </c>
      <c r="AA169" s="68">
        <v>168</v>
      </c>
      <c r="AB169" s="2">
        <v>45664</v>
      </c>
      <c r="AC169" s="156">
        <v>23</v>
      </c>
      <c r="AD169" s="156">
        <v>-62.5</v>
      </c>
    </row>
    <row r="170" spans="19:30" ht="15">
      <c r="S170" s="154">
        <f t="shared" si="17"/>
        <v>133.74133985124286</v>
      </c>
      <c r="T170" s="155">
        <f t="shared" si="18"/>
        <v>96.621271402629532</v>
      </c>
      <c r="U170" s="155">
        <f t="shared" si="19"/>
        <v>40.422435296585107</v>
      </c>
      <c r="V170" s="155">
        <f t="shared" si="20"/>
        <v>-4.2097701149425709E-2</v>
      </c>
      <c r="W170" s="155">
        <f t="shared" si="21"/>
        <v>-40.506630698883953</v>
      </c>
      <c r="X170" s="155">
        <f t="shared" si="22"/>
        <v>-96.705466804928392</v>
      </c>
      <c r="Y170" s="155">
        <f t="shared" si="23"/>
        <v>-133.82553525354172</v>
      </c>
      <c r="Z170" s="155">
        <f t="shared" si="24"/>
        <v>-138.4308927056444</v>
      </c>
      <c r="AA170" s="68">
        <v>169</v>
      </c>
      <c r="AB170" s="2">
        <v>45665</v>
      </c>
      <c r="AC170" s="156">
        <v>0</v>
      </c>
      <c r="AD170" s="156">
        <v>-29.4</v>
      </c>
    </row>
    <row r="171" spans="19:30" ht="15">
      <c r="S171" s="154">
        <f t="shared" si="17"/>
        <v>133.74133985124286</v>
      </c>
      <c r="T171" s="155">
        <f t="shared" si="18"/>
        <v>96.621271402629532</v>
      </c>
      <c r="U171" s="155">
        <f t="shared" si="19"/>
        <v>40.422435296585107</v>
      </c>
      <c r="V171" s="155">
        <f t="shared" si="20"/>
        <v>-4.2097701149425709E-2</v>
      </c>
      <c r="W171" s="155">
        <f t="shared" si="21"/>
        <v>-40.506630698883953</v>
      </c>
      <c r="X171" s="155">
        <f t="shared" si="22"/>
        <v>-96.705466804928392</v>
      </c>
      <c r="Y171" s="155">
        <f t="shared" si="23"/>
        <v>-133.82553525354172</v>
      </c>
      <c r="Z171" s="155">
        <f t="shared" si="24"/>
        <v>-138.4308927056444</v>
      </c>
      <c r="AA171" s="68">
        <v>170</v>
      </c>
      <c r="AB171" s="2">
        <v>45665</v>
      </c>
      <c r="AC171" s="156">
        <v>1</v>
      </c>
      <c r="AD171" s="156">
        <v>14.099999999999998</v>
      </c>
    </row>
    <row r="172" spans="19:30" ht="15">
      <c r="S172" s="154">
        <f t="shared" si="17"/>
        <v>133.74133985124286</v>
      </c>
      <c r="T172" s="155">
        <f t="shared" si="18"/>
        <v>96.621271402629532</v>
      </c>
      <c r="U172" s="155">
        <f t="shared" si="19"/>
        <v>40.422435296585107</v>
      </c>
      <c r="V172" s="155">
        <f t="shared" si="20"/>
        <v>-4.2097701149425709E-2</v>
      </c>
      <c r="W172" s="155">
        <f t="shared" si="21"/>
        <v>-40.506630698883953</v>
      </c>
      <c r="X172" s="155">
        <f t="shared" si="22"/>
        <v>-96.705466804928392</v>
      </c>
      <c r="Y172" s="155">
        <f t="shared" si="23"/>
        <v>-133.82553525354172</v>
      </c>
      <c r="Z172" s="155">
        <f t="shared" si="24"/>
        <v>-138.4308927056444</v>
      </c>
      <c r="AA172" s="68">
        <v>171</v>
      </c>
      <c r="AB172" s="2">
        <v>45665</v>
      </c>
      <c r="AC172" s="156">
        <v>2</v>
      </c>
      <c r="AD172" s="156">
        <v>56.399999999999991</v>
      </c>
    </row>
    <row r="173" spans="19:30" ht="15">
      <c r="S173" s="154">
        <f t="shared" si="17"/>
        <v>133.74133985124286</v>
      </c>
      <c r="T173" s="155">
        <f t="shared" si="18"/>
        <v>96.621271402629532</v>
      </c>
      <c r="U173" s="155">
        <f t="shared" si="19"/>
        <v>40.422435296585107</v>
      </c>
      <c r="V173" s="155">
        <f t="shared" si="20"/>
        <v>-4.2097701149425709E-2</v>
      </c>
      <c r="W173" s="155">
        <f t="shared" si="21"/>
        <v>-40.506630698883953</v>
      </c>
      <c r="X173" s="155">
        <f t="shared" si="22"/>
        <v>-96.705466804928392</v>
      </c>
      <c r="Y173" s="155">
        <f t="shared" si="23"/>
        <v>-133.82553525354172</v>
      </c>
      <c r="Z173" s="155">
        <f t="shared" si="24"/>
        <v>-138.4308927056444</v>
      </c>
      <c r="AA173" s="68">
        <v>172</v>
      </c>
      <c r="AB173" s="2">
        <v>45665</v>
      </c>
      <c r="AC173" s="156">
        <v>3</v>
      </c>
      <c r="AD173" s="156">
        <v>86.2</v>
      </c>
    </row>
    <row r="174" spans="19:30" ht="15">
      <c r="S174" s="154">
        <f t="shared" si="17"/>
        <v>133.74133985124286</v>
      </c>
      <c r="T174" s="155">
        <f t="shared" si="18"/>
        <v>96.621271402629532</v>
      </c>
      <c r="U174" s="155">
        <f t="shared" si="19"/>
        <v>40.422435296585107</v>
      </c>
      <c r="V174" s="155">
        <f t="shared" si="20"/>
        <v>-4.2097701149425709E-2</v>
      </c>
      <c r="W174" s="155">
        <f t="shared" si="21"/>
        <v>-40.506630698883953</v>
      </c>
      <c r="X174" s="155">
        <f t="shared" si="22"/>
        <v>-96.705466804928392</v>
      </c>
      <c r="Y174" s="155">
        <f t="shared" si="23"/>
        <v>-133.82553525354172</v>
      </c>
      <c r="Z174" s="155">
        <f t="shared" si="24"/>
        <v>-138.4308927056444</v>
      </c>
      <c r="AA174" s="68">
        <v>173</v>
      </c>
      <c r="AB174" s="2">
        <v>45665</v>
      </c>
      <c r="AC174" s="156">
        <v>4</v>
      </c>
      <c r="AD174" s="156">
        <v>95.3</v>
      </c>
    </row>
    <row r="175" spans="19:30" ht="15">
      <c r="S175" s="154">
        <f t="shared" si="17"/>
        <v>133.74133985124286</v>
      </c>
      <c r="T175" s="155">
        <f t="shared" si="18"/>
        <v>96.621271402629532</v>
      </c>
      <c r="U175" s="155">
        <f t="shared" si="19"/>
        <v>40.422435296585107</v>
      </c>
      <c r="V175" s="155">
        <f t="shared" si="20"/>
        <v>-4.2097701149425709E-2</v>
      </c>
      <c r="W175" s="155">
        <f t="shared" si="21"/>
        <v>-40.506630698883953</v>
      </c>
      <c r="X175" s="155">
        <f t="shared" si="22"/>
        <v>-96.705466804928392</v>
      </c>
      <c r="Y175" s="155">
        <f t="shared" si="23"/>
        <v>-133.82553525354172</v>
      </c>
      <c r="Z175" s="155">
        <f t="shared" si="24"/>
        <v>-138.4308927056444</v>
      </c>
      <c r="AA175" s="68">
        <v>174</v>
      </c>
      <c r="AB175" s="2">
        <v>45665</v>
      </c>
      <c r="AC175" s="156">
        <v>5</v>
      </c>
      <c r="AD175" s="156">
        <v>80.7</v>
      </c>
    </row>
    <row r="176" spans="19:30" ht="15">
      <c r="S176" s="154">
        <f t="shared" si="17"/>
        <v>133.74133985124286</v>
      </c>
      <c r="T176" s="155">
        <f t="shared" si="18"/>
        <v>96.621271402629532</v>
      </c>
      <c r="U176" s="155">
        <f t="shared" si="19"/>
        <v>40.422435296585107</v>
      </c>
      <c r="V176" s="155">
        <f t="shared" si="20"/>
        <v>-4.2097701149425709E-2</v>
      </c>
      <c r="W176" s="155">
        <f t="shared" si="21"/>
        <v>-40.506630698883953</v>
      </c>
      <c r="X176" s="155">
        <f t="shared" si="22"/>
        <v>-96.705466804928392</v>
      </c>
      <c r="Y176" s="155">
        <f t="shared" si="23"/>
        <v>-133.82553525354172</v>
      </c>
      <c r="Z176" s="155">
        <f t="shared" si="24"/>
        <v>-138.4308927056444</v>
      </c>
      <c r="AA176" s="68">
        <v>175</v>
      </c>
      <c r="AB176" s="2">
        <v>45665</v>
      </c>
      <c r="AC176" s="156">
        <v>6</v>
      </c>
      <c r="AD176" s="156">
        <v>45.6</v>
      </c>
    </row>
    <row r="177" spans="19:30" ht="15">
      <c r="S177" s="154">
        <f t="shared" si="17"/>
        <v>133.74133985124286</v>
      </c>
      <c r="T177" s="155">
        <f t="shared" si="18"/>
        <v>96.621271402629532</v>
      </c>
      <c r="U177" s="155">
        <f t="shared" si="19"/>
        <v>40.422435296585107</v>
      </c>
      <c r="V177" s="155">
        <f t="shared" si="20"/>
        <v>-4.2097701149425709E-2</v>
      </c>
      <c r="W177" s="155">
        <f t="shared" si="21"/>
        <v>-40.506630698883953</v>
      </c>
      <c r="X177" s="155">
        <f t="shared" si="22"/>
        <v>-96.705466804928392</v>
      </c>
      <c r="Y177" s="155">
        <f t="shared" si="23"/>
        <v>-133.82553525354172</v>
      </c>
      <c r="Z177" s="155">
        <f t="shared" si="24"/>
        <v>-138.4308927056444</v>
      </c>
      <c r="AA177" s="68">
        <v>176</v>
      </c>
      <c r="AB177" s="2">
        <v>45665</v>
      </c>
      <c r="AC177" s="156">
        <v>7</v>
      </c>
      <c r="AD177" s="156">
        <v>-1.6</v>
      </c>
    </row>
    <row r="178" spans="19:30" ht="15">
      <c r="S178" s="154">
        <f t="shared" si="17"/>
        <v>133.74133985124286</v>
      </c>
      <c r="T178" s="155">
        <f t="shared" si="18"/>
        <v>96.621271402629532</v>
      </c>
      <c r="U178" s="155">
        <f t="shared" si="19"/>
        <v>40.422435296585107</v>
      </c>
      <c r="V178" s="155">
        <f t="shared" si="20"/>
        <v>-4.2097701149425709E-2</v>
      </c>
      <c r="W178" s="155">
        <f t="shared" si="21"/>
        <v>-40.506630698883953</v>
      </c>
      <c r="X178" s="155">
        <f t="shared" si="22"/>
        <v>-96.705466804928392</v>
      </c>
      <c r="Y178" s="155">
        <f t="shared" si="23"/>
        <v>-133.82553525354172</v>
      </c>
      <c r="Z178" s="155">
        <f t="shared" si="24"/>
        <v>-138.4308927056444</v>
      </c>
      <c r="AA178" s="68">
        <v>177</v>
      </c>
      <c r="AB178" s="2">
        <v>45665</v>
      </c>
      <c r="AC178" s="156">
        <v>8</v>
      </c>
      <c r="AD178" s="156">
        <v>-49.4</v>
      </c>
    </row>
    <row r="179" spans="19:30" ht="15">
      <c r="S179" s="154">
        <f t="shared" si="17"/>
        <v>133.74133985124286</v>
      </c>
      <c r="T179" s="155">
        <f t="shared" si="18"/>
        <v>96.621271402629532</v>
      </c>
      <c r="U179" s="155">
        <f t="shared" si="19"/>
        <v>40.422435296585107</v>
      </c>
      <c r="V179" s="155">
        <f t="shared" si="20"/>
        <v>-4.2097701149425709E-2</v>
      </c>
      <c r="W179" s="155">
        <f t="shared" si="21"/>
        <v>-40.506630698883953</v>
      </c>
      <c r="X179" s="155">
        <f t="shared" si="22"/>
        <v>-96.705466804928392</v>
      </c>
      <c r="Y179" s="155">
        <f t="shared" si="23"/>
        <v>-133.82553525354172</v>
      </c>
      <c r="Z179" s="155">
        <f t="shared" si="24"/>
        <v>-138.4308927056444</v>
      </c>
      <c r="AA179" s="68">
        <v>178</v>
      </c>
      <c r="AB179" s="2">
        <v>45665</v>
      </c>
      <c r="AC179" s="156">
        <v>9</v>
      </c>
      <c r="AD179" s="156">
        <v>-85.9</v>
      </c>
    </row>
    <row r="180" spans="19:30" ht="15">
      <c r="S180" s="154">
        <f t="shared" si="17"/>
        <v>133.74133985124286</v>
      </c>
      <c r="T180" s="155">
        <f t="shared" si="18"/>
        <v>96.621271402629532</v>
      </c>
      <c r="U180" s="155">
        <f t="shared" si="19"/>
        <v>40.422435296585107</v>
      </c>
      <c r="V180" s="155">
        <f t="shared" si="20"/>
        <v>-4.2097701149425709E-2</v>
      </c>
      <c r="W180" s="155">
        <f t="shared" si="21"/>
        <v>-40.506630698883953</v>
      </c>
      <c r="X180" s="155">
        <f t="shared" si="22"/>
        <v>-96.705466804928392</v>
      </c>
      <c r="Y180" s="155">
        <f t="shared" si="23"/>
        <v>-133.82553525354172</v>
      </c>
      <c r="Z180" s="155">
        <f t="shared" si="24"/>
        <v>-138.4308927056444</v>
      </c>
      <c r="AA180" s="68">
        <v>179</v>
      </c>
      <c r="AB180" s="2">
        <v>45665</v>
      </c>
      <c r="AC180" s="156">
        <v>10</v>
      </c>
      <c r="AD180" s="156">
        <v>-102.2</v>
      </c>
    </row>
    <row r="181" spans="19:30" ht="15">
      <c r="S181" s="154">
        <f t="shared" si="17"/>
        <v>133.74133985124286</v>
      </c>
      <c r="T181" s="155">
        <f t="shared" si="18"/>
        <v>96.621271402629532</v>
      </c>
      <c r="U181" s="155">
        <f t="shared" si="19"/>
        <v>40.422435296585107</v>
      </c>
      <c r="V181" s="155">
        <f t="shared" si="20"/>
        <v>-4.2097701149425709E-2</v>
      </c>
      <c r="W181" s="155">
        <f t="shared" si="21"/>
        <v>-40.506630698883953</v>
      </c>
      <c r="X181" s="155">
        <f t="shared" si="22"/>
        <v>-96.705466804928392</v>
      </c>
      <c r="Y181" s="155">
        <f t="shared" si="23"/>
        <v>-133.82553525354172</v>
      </c>
      <c r="Z181" s="155">
        <f t="shared" si="24"/>
        <v>-138.4308927056444</v>
      </c>
      <c r="AA181" s="68">
        <v>180</v>
      </c>
      <c r="AB181" s="2">
        <v>45665</v>
      </c>
      <c r="AC181" s="156">
        <v>11</v>
      </c>
      <c r="AD181" s="156">
        <v>-94.399999999999991</v>
      </c>
    </row>
    <row r="182" spans="19:30" ht="15">
      <c r="S182" s="154">
        <f t="shared" si="17"/>
        <v>133.74133985124286</v>
      </c>
      <c r="T182" s="155">
        <f t="shared" si="18"/>
        <v>96.621271402629532</v>
      </c>
      <c r="U182" s="155">
        <f t="shared" si="19"/>
        <v>40.422435296585107</v>
      </c>
      <c r="V182" s="155">
        <f t="shared" si="20"/>
        <v>-4.2097701149425709E-2</v>
      </c>
      <c r="W182" s="155">
        <f t="shared" si="21"/>
        <v>-40.506630698883953</v>
      </c>
      <c r="X182" s="155">
        <f t="shared" si="22"/>
        <v>-96.705466804928392</v>
      </c>
      <c r="Y182" s="155">
        <f t="shared" si="23"/>
        <v>-133.82553525354172</v>
      </c>
      <c r="Z182" s="155">
        <f t="shared" si="24"/>
        <v>-138.4308927056444</v>
      </c>
      <c r="AA182" s="68">
        <v>181</v>
      </c>
      <c r="AB182" s="2">
        <v>45665</v>
      </c>
      <c r="AC182" s="156">
        <v>12</v>
      </c>
      <c r="AD182" s="156">
        <v>-64.400000000000006</v>
      </c>
    </row>
    <row r="183" spans="19:30" ht="15">
      <c r="S183" s="154">
        <f t="shared" si="17"/>
        <v>133.74133985124286</v>
      </c>
      <c r="T183" s="155">
        <f t="shared" si="18"/>
        <v>96.621271402629532</v>
      </c>
      <c r="U183" s="155">
        <f t="shared" si="19"/>
        <v>40.422435296585107</v>
      </c>
      <c r="V183" s="155">
        <f t="shared" si="20"/>
        <v>-4.2097701149425709E-2</v>
      </c>
      <c r="W183" s="155">
        <f t="shared" si="21"/>
        <v>-40.506630698883953</v>
      </c>
      <c r="X183" s="155">
        <f t="shared" si="22"/>
        <v>-96.705466804928392</v>
      </c>
      <c r="Y183" s="155">
        <f t="shared" si="23"/>
        <v>-133.82553525354172</v>
      </c>
      <c r="Z183" s="155">
        <f t="shared" si="24"/>
        <v>-138.4308927056444</v>
      </c>
      <c r="AA183" s="68">
        <v>182</v>
      </c>
      <c r="AB183" s="2">
        <v>45665</v>
      </c>
      <c r="AC183" s="156">
        <v>13</v>
      </c>
      <c r="AD183" s="156">
        <v>-20.200000000000003</v>
      </c>
    </row>
    <row r="184" spans="19:30" ht="15">
      <c r="S184" s="154">
        <f t="shared" si="17"/>
        <v>133.74133985124286</v>
      </c>
      <c r="T184" s="155">
        <f t="shared" si="18"/>
        <v>96.621271402629532</v>
      </c>
      <c r="U184" s="155">
        <f t="shared" si="19"/>
        <v>40.422435296585107</v>
      </c>
      <c r="V184" s="155">
        <f t="shared" si="20"/>
        <v>-4.2097701149425709E-2</v>
      </c>
      <c r="W184" s="155">
        <f t="shared" si="21"/>
        <v>-40.506630698883953</v>
      </c>
      <c r="X184" s="155">
        <f t="shared" si="22"/>
        <v>-96.705466804928392</v>
      </c>
      <c r="Y184" s="155">
        <f t="shared" si="23"/>
        <v>-133.82553525354172</v>
      </c>
      <c r="Z184" s="155">
        <f t="shared" si="24"/>
        <v>-138.4308927056444</v>
      </c>
      <c r="AA184" s="68">
        <v>183</v>
      </c>
      <c r="AB184" s="2">
        <v>45665</v>
      </c>
      <c r="AC184" s="156">
        <v>14</v>
      </c>
      <c r="AD184" s="156">
        <v>27.3</v>
      </c>
    </row>
    <row r="185" spans="19:30" ht="15">
      <c r="S185" s="154">
        <f t="shared" si="17"/>
        <v>133.74133985124286</v>
      </c>
      <c r="T185" s="155">
        <f t="shared" si="18"/>
        <v>96.621271402629532</v>
      </c>
      <c r="U185" s="155">
        <f t="shared" si="19"/>
        <v>40.422435296585107</v>
      </c>
      <c r="V185" s="155">
        <f t="shared" si="20"/>
        <v>-4.2097701149425709E-2</v>
      </c>
      <c r="W185" s="155">
        <f t="shared" si="21"/>
        <v>-40.506630698883953</v>
      </c>
      <c r="X185" s="155">
        <f t="shared" si="22"/>
        <v>-96.705466804928392</v>
      </c>
      <c r="Y185" s="155">
        <f t="shared" si="23"/>
        <v>-133.82553525354172</v>
      </c>
      <c r="Z185" s="155">
        <f t="shared" si="24"/>
        <v>-138.4308927056444</v>
      </c>
      <c r="AA185" s="68">
        <v>184</v>
      </c>
      <c r="AB185" s="2">
        <v>45665</v>
      </c>
      <c r="AC185" s="156">
        <v>15</v>
      </c>
      <c r="AD185" s="156">
        <v>66.2</v>
      </c>
    </row>
    <row r="186" spans="19:30" ht="15">
      <c r="S186" s="154">
        <f t="shared" si="17"/>
        <v>133.74133985124286</v>
      </c>
      <c r="T186" s="155">
        <f t="shared" si="18"/>
        <v>96.621271402629532</v>
      </c>
      <c r="U186" s="155">
        <f t="shared" si="19"/>
        <v>40.422435296585107</v>
      </c>
      <c r="V186" s="155">
        <f t="shared" si="20"/>
        <v>-4.2097701149425709E-2</v>
      </c>
      <c r="W186" s="155">
        <f t="shared" si="21"/>
        <v>-40.506630698883953</v>
      </c>
      <c r="X186" s="155">
        <f t="shared" si="22"/>
        <v>-96.705466804928392</v>
      </c>
      <c r="Y186" s="155">
        <f t="shared" si="23"/>
        <v>-133.82553525354172</v>
      </c>
      <c r="Z186" s="155">
        <f t="shared" si="24"/>
        <v>-138.4308927056444</v>
      </c>
      <c r="AA186" s="68">
        <v>185</v>
      </c>
      <c r="AB186" s="2">
        <v>45665</v>
      </c>
      <c r="AC186" s="156">
        <v>16</v>
      </c>
      <c r="AD186" s="156">
        <v>86.9</v>
      </c>
    </row>
    <row r="187" spans="19:30" ht="15">
      <c r="S187" s="154">
        <f t="shared" si="17"/>
        <v>133.74133985124286</v>
      </c>
      <c r="T187" s="155">
        <f t="shared" si="18"/>
        <v>96.621271402629532</v>
      </c>
      <c r="U187" s="155">
        <f t="shared" si="19"/>
        <v>40.422435296585107</v>
      </c>
      <c r="V187" s="155">
        <f t="shared" si="20"/>
        <v>-4.2097701149425709E-2</v>
      </c>
      <c r="W187" s="155">
        <f t="shared" si="21"/>
        <v>-40.506630698883953</v>
      </c>
      <c r="X187" s="155">
        <f t="shared" si="22"/>
        <v>-96.705466804928392</v>
      </c>
      <c r="Y187" s="155">
        <f t="shared" si="23"/>
        <v>-133.82553525354172</v>
      </c>
      <c r="Z187" s="155">
        <f t="shared" si="24"/>
        <v>-138.4308927056444</v>
      </c>
      <c r="AA187" s="68">
        <v>186</v>
      </c>
      <c r="AB187" s="2">
        <v>45665</v>
      </c>
      <c r="AC187" s="156">
        <v>17</v>
      </c>
      <c r="AD187" s="156">
        <v>84.7</v>
      </c>
    </row>
    <row r="188" spans="19:30" ht="15">
      <c r="S188" s="154">
        <f t="shared" si="17"/>
        <v>133.74133985124286</v>
      </c>
      <c r="T188" s="155">
        <f t="shared" si="18"/>
        <v>96.621271402629532</v>
      </c>
      <c r="U188" s="155">
        <f t="shared" si="19"/>
        <v>40.422435296585107</v>
      </c>
      <c r="V188" s="155">
        <f t="shared" si="20"/>
        <v>-4.2097701149425709E-2</v>
      </c>
      <c r="W188" s="155">
        <f t="shared" si="21"/>
        <v>-40.506630698883953</v>
      </c>
      <c r="X188" s="155">
        <f t="shared" si="22"/>
        <v>-96.705466804928392</v>
      </c>
      <c r="Y188" s="155">
        <f t="shared" si="23"/>
        <v>-133.82553525354172</v>
      </c>
      <c r="Z188" s="155">
        <f t="shared" si="24"/>
        <v>-138.4308927056444</v>
      </c>
      <c r="AA188" s="68">
        <v>187</v>
      </c>
      <c r="AB188" s="2">
        <v>45665</v>
      </c>
      <c r="AC188" s="156">
        <v>18</v>
      </c>
      <c r="AD188" s="156">
        <v>60.9</v>
      </c>
    </row>
    <row r="189" spans="19:30" ht="15">
      <c r="S189" s="154">
        <f t="shared" si="17"/>
        <v>133.74133985124286</v>
      </c>
      <c r="T189" s="155">
        <f t="shared" si="18"/>
        <v>96.621271402629532</v>
      </c>
      <c r="U189" s="155">
        <f t="shared" si="19"/>
        <v>40.422435296585107</v>
      </c>
      <c r="V189" s="155">
        <f t="shared" si="20"/>
        <v>-4.2097701149425709E-2</v>
      </c>
      <c r="W189" s="155">
        <f t="shared" si="21"/>
        <v>-40.506630698883953</v>
      </c>
      <c r="X189" s="155">
        <f t="shared" si="22"/>
        <v>-96.705466804928392</v>
      </c>
      <c r="Y189" s="155">
        <f t="shared" si="23"/>
        <v>-133.82553525354172</v>
      </c>
      <c r="Z189" s="155">
        <f t="shared" si="24"/>
        <v>-138.4308927056444</v>
      </c>
      <c r="AA189" s="68">
        <v>188</v>
      </c>
      <c r="AB189" s="2">
        <v>45665</v>
      </c>
      <c r="AC189" s="156">
        <v>19</v>
      </c>
      <c r="AD189" s="156">
        <v>22.3</v>
      </c>
    </row>
    <row r="190" spans="19:30" ht="15">
      <c r="S190" s="154">
        <f t="shared" si="17"/>
        <v>133.74133985124286</v>
      </c>
      <c r="T190" s="155">
        <f t="shared" si="18"/>
        <v>96.621271402629532</v>
      </c>
      <c r="U190" s="155">
        <f t="shared" si="19"/>
        <v>40.422435296585107</v>
      </c>
      <c r="V190" s="155">
        <f t="shared" si="20"/>
        <v>-4.2097701149425709E-2</v>
      </c>
      <c r="W190" s="155">
        <f t="shared" si="21"/>
        <v>-40.506630698883953</v>
      </c>
      <c r="X190" s="155">
        <f t="shared" si="22"/>
        <v>-96.705466804928392</v>
      </c>
      <c r="Y190" s="155">
        <f t="shared" si="23"/>
        <v>-133.82553525354172</v>
      </c>
      <c r="Z190" s="155">
        <f t="shared" si="24"/>
        <v>-138.4308927056444</v>
      </c>
      <c r="AA190" s="68">
        <v>189</v>
      </c>
      <c r="AB190" s="2">
        <v>45665</v>
      </c>
      <c r="AC190" s="156">
        <v>20</v>
      </c>
      <c r="AD190" s="156">
        <v>-20.7</v>
      </c>
    </row>
    <row r="191" spans="19:30" ht="15">
      <c r="S191" s="154">
        <f t="shared" si="17"/>
        <v>133.74133985124286</v>
      </c>
      <c r="T191" s="155">
        <f t="shared" si="18"/>
        <v>96.621271402629532</v>
      </c>
      <c r="U191" s="155">
        <f t="shared" si="19"/>
        <v>40.422435296585107</v>
      </c>
      <c r="V191" s="155">
        <f t="shared" si="20"/>
        <v>-4.2097701149425709E-2</v>
      </c>
      <c r="W191" s="155">
        <f t="shared" si="21"/>
        <v>-40.506630698883953</v>
      </c>
      <c r="X191" s="155">
        <f t="shared" si="22"/>
        <v>-96.705466804928392</v>
      </c>
      <c r="Y191" s="155">
        <f t="shared" si="23"/>
        <v>-133.82553525354172</v>
      </c>
      <c r="Z191" s="155">
        <f t="shared" si="24"/>
        <v>-138.4308927056444</v>
      </c>
      <c r="AA191" s="68">
        <v>190</v>
      </c>
      <c r="AB191" s="2">
        <v>45665</v>
      </c>
      <c r="AC191" s="156">
        <v>21</v>
      </c>
      <c r="AD191" s="156">
        <v>-56.699999999999996</v>
      </c>
    </row>
    <row r="192" spans="19:30" ht="15">
      <c r="S192" s="154">
        <f t="shared" si="17"/>
        <v>133.74133985124286</v>
      </c>
      <c r="T192" s="155">
        <f t="shared" si="18"/>
        <v>96.621271402629532</v>
      </c>
      <c r="U192" s="155">
        <f t="shared" si="19"/>
        <v>40.422435296585107</v>
      </c>
      <c r="V192" s="155">
        <f t="shared" si="20"/>
        <v>-4.2097701149425709E-2</v>
      </c>
      <c r="W192" s="155">
        <f t="shared" si="21"/>
        <v>-40.506630698883953</v>
      </c>
      <c r="X192" s="155">
        <f t="shared" si="22"/>
        <v>-96.705466804928392</v>
      </c>
      <c r="Y192" s="155">
        <f t="shared" si="23"/>
        <v>-133.82553525354172</v>
      </c>
      <c r="Z192" s="155">
        <f t="shared" si="24"/>
        <v>-138.4308927056444</v>
      </c>
      <c r="AA192" s="68">
        <v>191</v>
      </c>
      <c r="AB192" s="2">
        <v>45665</v>
      </c>
      <c r="AC192" s="156">
        <v>22</v>
      </c>
      <c r="AD192" s="156">
        <v>-76</v>
      </c>
    </row>
    <row r="193" spans="19:30" ht="15">
      <c r="S193" s="154">
        <f t="shared" si="17"/>
        <v>133.74133985124286</v>
      </c>
      <c r="T193" s="155">
        <f t="shared" si="18"/>
        <v>96.621271402629532</v>
      </c>
      <c r="U193" s="155">
        <f t="shared" si="19"/>
        <v>40.422435296585107</v>
      </c>
      <c r="V193" s="155">
        <f t="shared" si="20"/>
        <v>-4.2097701149425709E-2</v>
      </c>
      <c r="W193" s="155">
        <f t="shared" si="21"/>
        <v>-40.506630698883953</v>
      </c>
      <c r="X193" s="155">
        <f t="shared" si="22"/>
        <v>-96.705466804928392</v>
      </c>
      <c r="Y193" s="155">
        <f t="shared" si="23"/>
        <v>-133.82553525354172</v>
      </c>
      <c r="Z193" s="155">
        <f t="shared" si="24"/>
        <v>-138.4308927056444</v>
      </c>
      <c r="AA193" s="68">
        <v>192</v>
      </c>
      <c r="AB193" s="2">
        <v>45665</v>
      </c>
      <c r="AC193" s="156">
        <v>23</v>
      </c>
      <c r="AD193" s="156">
        <v>-73.8</v>
      </c>
    </row>
    <row r="194" spans="19:30" ht="15">
      <c r="S194" s="154">
        <f t="shared" si="17"/>
        <v>133.74133985124286</v>
      </c>
      <c r="T194" s="155">
        <f t="shared" si="18"/>
        <v>96.621271402629532</v>
      </c>
      <c r="U194" s="155">
        <f t="shared" si="19"/>
        <v>40.422435296585107</v>
      </c>
      <c r="V194" s="155">
        <f t="shared" si="20"/>
        <v>-4.2097701149425709E-2</v>
      </c>
      <c r="W194" s="155">
        <f t="shared" si="21"/>
        <v>-40.506630698883953</v>
      </c>
      <c r="X194" s="155">
        <f t="shared" si="22"/>
        <v>-96.705466804928392</v>
      </c>
      <c r="Y194" s="155">
        <f t="shared" si="23"/>
        <v>-133.82553525354172</v>
      </c>
      <c r="Z194" s="155">
        <f t="shared" si="24"/>
        <v>-138.4308927056444</v>
      </c>
      <c r="AA194" s="68">
        <v>193</v>
      </c>
      <c r="AB194" s="2">
        <v>45666</v>
      </c>
      <c r="AC194" s="156">
        <v>0</v>
      </c>
      <c r="AD194" s="156">
        <v>-50.7</v>
      </c>
    </row>
    <row r="195" spans="19:30" ht="15">
      <c r="S195" s="154">
        <f t="shared" ref="S195:S258" si="25">$B$8</f>
        <v>133.74133985124286</v>
      </c>
      <c r="T195" s="155">
        <f t="shared" ref="T195:T258" si="26">$B$9</f>
        <v>96.621271402629532</v>
      </c>
      <c r="U195" s="155">
        <f t="shared" ref="U195:U258" si="27">$B$10</f>
        <v>40.422435296585107</v>
      </c>
      <c r="V195" s="155">
        <f t="shared" ref="V195:V258" si="28">$B$11</f>
        <v>-4.2097701149425709E-2</v>
      </c>
      <c r="W195" s="155">
        <f t="shared" ref="W195:W258" si="29">$B$12</f>
        <v>-40.506630698883953</v>
      </c>
      <c r="X195" s="155">
        <f t="shared" ref="X195:X258" si="30">$B$13</f>
        <v>-96.705466804928392</v>
      </c>
      <c r="Y195" s="155">
        <f t="shared" ref="Y195:Y258" si="31">$B$14</f>
        <v>-133.82553525354172</v>
      </c>
      <c r="Z195" s="155">
        <f t="shared" ref="Z195:Z258" si="32">$B$15</f>
        <v>-138.4308927056444</v>
      </c>
      <c r="AA195" s="68">
        <v>194</v>
      </c>
      <c r="AB195" s="2">
        <v>45666</v>
      </c>
      <c r="AC195" s="156">
        <v>1</v>
      </c>
      <c r="AD195" s="156">
        <v>-13</v>
      </c>
    </row>
    <row r="196" spans="19:30" ht="15">
      <c r="S196" s="154">
        <f t="shared" si="25"/>
        <v>133.74133985124286</v>
      </c>
      <c r="T196" s="155">
        <f t="shared" si="26"/>
        <v>96.621271402629532</v>
      </c>
      <c r="U196" s="155">
        <f t="shared" si="27"/>
        <v>40.422435296585107</v>
      </c>
      <c r="V196" s="155">
        <f t="shared" si="28"/>
        <v>-4.2097701149425709E-2</v>
      </c>
      <c r="W196" s="155">
        <f t="shared" si="29"/>
        <v>-40.506630698883953</v>
      </c>
      <c r="X196" s="155">
        <f t="shared" si="30"/>
        <v>-96.705466804928392</v>
      </c>
      <c r="Y196" s="155">
        <f t="shared" si="31"/>
        <v>-133.82553525354172</v>
      </c>
      <c r="Z196" s="155">
        <f t="shared" si="32"/>
        <v>-138.4308927056444</v>
      </c>
      <c r="AA196" s="68">
        <v>195</v>
      </c>
      <c r="AB196" s="2">
        <v>45666</v>
      </c>
      <c r="AC196" s="156">
        <v>2</v>
      </c>
      <c r="AD196" s="156">
        <v>29.2</v>
      </c>
    </row>
    <row r="197" spans="19:30" ht="15">
      <c r="S197" s="154">
        <f t="shared" si="25"/>
        <v>133.74133985124286</v>
      </c>
      <c r="T197" s="155">
        <f t="shared" si="26"/>
        <v>96.621271402629532</v>
      </c>
      <c r="U197" s="155">
        <f t="shared" si="27"/>
        <v>40.422435296585107</v>
      </c>
      <c r="V197" s="155">
        <f t="shared" si="28"/>
        <v>-4.2097701149425709E-2</v>
      </c>
      <c r="W197" s="155">
        <f t="shared" si="29"/>
        <v>-40.506630698883953</v>
      </c>
      <c r="X197" s="155">
        <f t="shared" si="30"/>
        <v>-96.705466804928392</v>
      </c>
      <c r="Y197" s="155">
        <f t="shared" si="31"/>
        <v>-133.82553525354172</v>
      </c>
      <c r="Z197" s="155">
        <f t="shared" si="32"/>
        <v>-138.4308927056444</v>
      </c>
      <c r="AA197" s="68">
        <v>196</v>
      </c>
      <c r="AB197" s="2">
        <v>45666</v>
      </c>
      <c r="AC197" s="156">
        <v>3</v>
      </c>
      <c r="AD197" s="156">
        <v>64.5</v>
      </c>
    </row>
    <row r="198" spans="19:30" ht="15">
      <c r="S198" s="154">
        <f t="shared" si="25"/>
        <v>133.74133985124286</v>
      </c>
      <c r="T198" s="155">
        <f t="shared" si="26"/>
        <v>96.621271402629532</v>
      </c>
      <c r="U198" s="155">
        <f t="shared" si="27"/>
        <v>40.422435296585107</v>
      </c>
      <c r="V198" s="155">
        <f t="shared" si="28"/>
        <v>-4.2097701149425709E-2</v>
      </c>
      <c r="W198" s="155">
        <f t="shared" si="29"/>
        <v>-40.506630698883953</v>
      </c>
      <c r="X198" s="155">
        <f t="shared" si="30"/>
        <v>-96.705466804928392</v>
      </c>
      <c r="Y198" s="155">
        <f t="shared" si="31"/>
        <v>-133.82553525354172</v>
      </c>
      <c r="Z198" s="155">
        <f t="shared" si="32"/>
        <v>-138.4308927056444</v>
      </c>
      <c r="AA198" s="68">
        <v>197</v>
      </c>
      <c r="AB198" s="2">
        <v>45666</v>
      </c>
      <c r="AC198" s="156">
        <v>4</v>
      </c>
      <c r="AD198" s="156">
        <v>83.3</v>
      </c>
    </row>
    <row r="199" spans="19:30" ht="15">
      <c r="S199" s="154">
        <f t="shared" si="25"/>
        <v>133.74133985124286</v>
      </c>
      <c r="T199" s="155">
        <f t="shared" si="26"/>
        <v>96.621271402629532</v>
      </c>
      <c r="U199" s="155">
        <f t="shared" si="27"/>
        <v>40.422435296585107</v>
      </c>
      <c r="V199" s="155">
        <f t="shared" si="28"/>
        <v>-4.2097701149425709E-2</v>
      </c>
      <c r="W199" s="155">
        <f t="shared" si="29"/>
        <v>-40.506630698883953</v>
      </c>
      <c r="X199" s="155">
        <f t="shared" si="30"/>
        <v>-96.705466804928392</v>
      </c>
      <c r="Y199" s="155">
        <f t="shared" si="31"/>
        <v>-133.82553525354172</v>
      </c>
      <c r="Z199" s="155">
        <f t="shared" si="32"/>
        <v>-138.4308927056444</v>
      </c>
      <c r="AA199" s="68">
        <v>198</v>
      </c>
      <c r="AB199" s="2">
        <v>45666</v>
      </c>
      <c r="AC199" s="156">
        <v>5</v>
      </c>
      <c r="AD199" s="156">
        <v>80.400000000000006</v>
      </c>
    </row>
    <row r="200" spans="19:30" ht="15">
      <c r="S200" s="154">
        <f t="shared" si="25"/>
        <v>133.74133985124286</v>
      </c>
      <c r="T200" s="155">
        <f t="shared" si="26"/>
        <v>96.621271402629532</v>
      </c>
      <c r="U200" s="155">
        <f t="shared" si="27"/>
        <v>40.422435296585107</v>
      </c>
      <c r="V200" s="155">
        <f t="shared" si="28"/>
        <v>-4.2097701149425709E-2</v>
      </c>
      <c r="W200" s="155">
        <f t="shared" si="29"/>
        <v>-40.506630698883953</v>
      </c>
      <c r="X200" s="155">
        <f t="shared" si="30"/>
        <v>-96.705466804928392</v>
      </c>
      <c r="Y200" s="155">
        <f t="shared" si="31"/>
        <v>-133.82553525354172</v>
      </c>
      <c r="Z200" s="155">
        <f t="shared" si="32"/>
        <v>-138.4308927056444</v>
      </c>
      <c r="AA200" s="68">
        <v>199</v>
      </c>
      <c r="AB200" s="2">
        <v>45666</v>
      </c>
      <c r="AC200" s="156">
        <v>6</v>
      </c>
      <c r="AD200" s="156">
        <v>56.100000000000009</v>
      </c>
    </row>
    <row r="201" spans="19:30" ht="15">
      <c r="S201" s="154">
        <f t="shared" si="25"/>
        <v>133.74133985124286</v>
      </c>
      <c r="T201" s="155">
        <f t="shared" si="26"/>
        <v>96.621271402629532</v>
      </c>
      <c r="U201" s="155">
        <f t="shared" si="27"/>
        <v>40.422435296585107</v>
      </c>
      <c r="V201" s="155">
        <f t="shared" si="28"/>
        <v>-4.2097701149425709E-2</v>
      </c>
      <c r="W201" s="155">
        <f t="shared" si="29"/>
        <v>-40.506630698883953</v>
      </c>
      <c r="X201" s="155">
        <f t="shared" si="30"/>
        <v>-96.705466804928392</v>
      </c>
      <c r="Y201" s="155">
        <f t="shared" si="31"/>
        <v>-133.82553525354172</v>
      </c>
      <c r="Z201" s="155">
        <f t="shared" si="32"/>
        <v>-138.4308927056444</v>
      </c>
      <c r="AA201" s="68">
        <v>200</v>
      </c>
      <c r="AB201" s="2">
        <v>45666</v>
      </c>
      <c r="AC201" s="156">
        <v>7</v>
      </c>
      <c r="AD201" s="156">
        <v>16.400000000000002</v>
      </c>
    </row>
    <row r="202" spans="19:30" ht="15">
      <c r="S202" s="154">
        <f t="shared" si="25"/>
        <v>133.74133985124286</v>
      </c>
      <c r="T202" s="155">
        <f t="shared" si="26"/>
        <v>96.621271402629532</v>
      </c>
      <c r="U202" s="155">
        <f t="shared" si="27"/>
        <v>40.422435296585107</v>
      </c>
      <c r="V202" s="155">
        <f t="shared" si="28"/>
        <v>-4.2097701149425709E-2</v>
      </c>
      <c r="W202" s="155">
        <f t="shared" si="29"/>
        <v>-40.506630698883953</v>
      </c>
      <c r="X202" s="155">
        <f t="shared" si="30"/>
        <v>-96.705466804928392</v>
      </c>
      <c r="Y202" s="155">
        <f t="shared" si="31"/>
        <v>-133.82553525354172</v>
      </c>
      <c r="Z202" s="155">
        <f t="shared" si="32"/>
        <v>-138.4308927056444</v>
      </c>
      <c r="AA202" s="68">
        <v>201</v>
      </c>
      <c r="AB202" s="2">
        <v>45666</v>
      </c>
      <c r="AC202" s="156">
        <v>8</v>
      </c>
      <c r="AD202" s="156">
        <v>-28.9</v>
      </c>
    </row>
    <row r="203" spans="19:30" ht="15">
      <c r="S203" s="154">
        <f t="shared" si="25"/>
        <v>133.74133985124286</v>
      </c>
      <c r="T203" s="155">
        <f t="shared" si="26"/>
        <v>96.621271402629532</v>
      </c>
      <c r="U203" s="155">
        <f t="shared" si="27"/>
        <v>40.422435296585107</v>
      </c>
      <c r="V203" s="155">
        <f t="shared" si="28"/>
        <v>-4.2097701149425709E-2</v>
      </c>
      <c r="W203" s="155">
        <f t="shared" si="29"/>
        <v>-40.506630698883953</v>
      </c>
      <c r="X203" s="155">
        <f t="shared" si="30"/>
        <v>-96.705466804928392</v>
      </c>
      <c r="Y203" s="155">
        <f t="shared" si="31"/>
        <v>-133.82553525354172</v>
      </c>
      <c r="Z203" s="155">
        <f t="shared" si="32"/>
        <v>-138.4308927056444</v>
      </c>
      <c r="AA203" s="68">
        <v>202</v>
      </c>
      <c r="AB203" s="2">
        <v>45666</v>
      </c>
      <c r="AC203" s="156">
        <v>9</v>
      </c>
      <c r="AD203" s="156">
        <v>-68.100000000000009</v>
      </c>
    </row>
    <row r="204" spans="19:30" ht="15">
      <c r="S204" s="154">
        <f t="shared" si="25"/>
        <v>133.74133985124286</v>
      </c>
      <c r="T204" s="155">
        <f t="shared" si="26"/>
        <v>96.621271402629532</v>
      </c>
      <c r="U204" s="155">
        <f t="shared" si="27"/>
        <v>40.422435296585107</v>
      </c>
      <c r="V204" s="155">
        <f t="shared" si="28"/>
        <v>-4.2097701149425709E-2</v>
      </c>
      <c r="W204" s="155">
        <f t="shared" si="29"/>
        <v>-40.506630698883953</v>
      </c>
      <c r="X204" s="155">
        <f t="shared" si="30"/>
        <v>-96.705466804928392</v>
      </c>
      <c r="Y204" s="155">
        <f t="shared" si="31"/>
        <v>-133.82553525354172</v>
      </c>
      <c r="Z204" s="155">
        <f t="shared" si="32"/>
        <v>-138.4308927056444</v>
      </c>
      <c r="AA204" s="68">
        <v>203</v>
      </c>
      <c r="AB204" s="2">
        <v>45666</v>
      </c>
      <c r="AC204" s="156">
        <v>10</v>
      </c>
      <c r="AD204" s="156">
        <v>-91.4</v>
      </c>
    </row>
    <row r="205" spans="19:30" ht="15">
      <c r="S205" s="154">
        <f t="shared" si="25"/>
        <v>133.74133985124286</v>
      </c>
      <c r="T205" s="155">
        <f t="shared" si="26"/>
        <v>96.621271402629532</v>
      </c>
      <c r="U205" s="155">
        <f t="shared" si="27"/>
        <v>40.422435296585107</v>
      </c>
      <c r="V205" s="155">
        <f t="shared" si="28"/>
        <v>-4.2097701149425709E-2</v>
      </c>
      <c r="W205" s="155">
        <f t="shared" si="29"/>
        <v>-40.506630698883953</v>
      </c>
      <c r="X205" s="155">
        <f t="shared" si="30"/>
        <v>-96.705466804928392</v>
      </c>
      <c r="Y205" s="155">
        <f t="shared" si="31"/>
        <v>-133.82553525354172</v>
      </c>
      <c r="Z205" s="155">
        <f t="shared" si="32"/>
        <v>-138.4308927056444</v>
      </c>
      <c r="AA205" s="68">
        <v>204</v>
      </c>
      <c r="AB205" s="2">
        <v>45666</v>
      </c>
      <c r="AC205" s="156">
        <v>11</v>
      </c>
      <c r="AD205" s="156">
        <v>-92.800000000000011</v>
      </c>
    </row>
    <row r="206" spans="19:30" ht="15">
      <c r="S206" s="154">
        <f t="shared" si="25"/>
        <v>133.74133985124286</v>
      </c>
      <c r="T206" s="155">
        <f t="shared" si="26"/>
        <v>96.621271402629532</v>
      </c>
      <c r="U206" s="155">
        <f t="shared" si="27"/>
        <v>40.422435296585107</v>
      </c>
      <c r="V206" s="155">
        <f t="shared" si="28"/>
        <v>-4.2097701149425709E-2</v>
      </c>
      <c r="W206" s="155">
        <f t="shared" si="29"/>
        <v>-40.506630698883953</v>
      </c>
      <c r="X206" s="155">
        <f t="shared" si="30"/>
        <v>-96.705466804928392</v>
      </c>
      <c r="Y206" s="155">
        <f t="shared" si="31"/>
        <v>-133.82553525354172</v>
      </c>
      <c r="Z206" s="155">
        <f t="shared" si="32"/>
        <v>-138.4308927056444</v>
      </c>
      <c r="AA206" s="68">
        <v>205</v>
      </c>
      <c r="AB206" s="2">
        <v>45666</v>
      </c>
      <c r="AC206" s="156">
        <v>12</v>
      </c>
      <c r="AD206" s="156">
        <v>-71.7</v>
      </c>
    </row>
    <row r="207" spans="19:30" ht="15">
      <c r="S207" s="154">
        <f t="shared" si="25"/>
        <v>133.74133985124286</v>
      </c>
      <c r="T207" s="155">
        <f t="shared" si="26"/>
        <v>96.621271402629532</v>
      </c>
      <c r="U207" s="155">
        <f t="shared" si="27"/>
        <v>40.422435296585107</v>
      </c>
      <c r="V207" s="155">
        <f t="shared" si="28"/>
        <v>-4.2097701149425709E-2</v>
      </c>
      <c r="W207" s="155">
        <f t="shared" si="29"/>
        <v>-40.506630698883953</v>
      </c>
      <c r="X207" s="155">
        <f t="shared" si="30"/>
        <v>-96.705466804928392</v>
      </c>
      <c r="Y207" s="155">
        <f t="shared" si="31"/>
        <v>-133.82553525354172</v>
      </c>
      <c r="Z207" s="155">
        <f t="shared" si="32"/>
        <v>-138.4308927056444</v>
      </c>
      <c r="AA207" s="68">
        <v>206</v>
      </c>
      <c r="AB207" s="2">
        <v>45666</v>
      </c>
      <c r="AC207" s="156">
        <v>13</v>
      </c>
      <c r="AD207" s="156">
        <v>-33.5</v>
      </c>
    </row>
    <row r="208" spans="19:30" ht="15">
      <c r="S208" s="154">
        <f t="shared" si="25"/>
        <v>133.74133985124286</v>
      </c>
      <c r="T208" s="155">
        <f t="shared" si="26"/>
        <v>96.621271402629532</v>
      </c>
      <c r="U208" s="155">
        <f t="shared" si="27"/>
        <v>40.422435296585107</v>
      </c>
      <c r="V208" s="155">
        <f t="shared" si="28"/>
        <v>-4.2097701149425709E-2</v>
      </c>
      <c r="W208" s="155">
        <f t="shared" si="29"/>
        <v>-40.506630698883953</v>
      </c>
      <c r="X208" s="155">
        <f t="shared" si="30"/>
        <v>-96.705466804928392</v>
      </c>
      <c r="Y208" s="155">
        <f t="shared" si="31"/>
        <v>-133.82553525354172</v>
      </c>
      <c r="Z208" s="155">
        <f t="shared" si="32"/>
        <v>-138.4308927056444</v>
      </c>
      <c r="AA208" s="68">
        <v>207</v>
      </c>
      <c r="AB208" s="2">
        <v>45666</v>
      </c>
      <c r="AC208" s="156">
        <v>14</v>
      </c>
      <c r="AD208" s="156">
        <v>12.4</v>
      </c>
    </row>
    <row r="209" spans="19:30" ht="15">
      <c r="S209" s="154">
        <f t="shared" si="25"/>
        <v>133.74133985124286</v>
      </c>
      <c r="T209" s="155">
        <f t="shared" si="26"/>
        <v>96.621271402629532</v>
      </c>
      <c r="U209" s="155">
        <f t="shared" si="27"/>
        <v>40.422435296585107</v>
      </c>
      <c r="V209" s="155">
        <f t="shared" si="28"/>
        <v>-4.2097701149425709E-2</v>
      </c>
      <c r="W209" s="155">
        <f t="shared" si="29"/>
        <v>-40.506630698883953</v>
      </c>
      <c r="X209" s="155">
        <f t="shared" si="30"/>
        <v>-96.705466804928392</v>
      </c>
      <c r="Y209" s="155">
        <f t="shared" si="31"/>
        <v>-133.82553525354172</v>
      </c>
      <c r="Z209" s="155">
        <f t="shared" si="32"/>
        <v>-138.4308927056444</v>
      </c>
      <c r="AA209" s="68">
        <v>208</v>
      </c>
      <c r="AB209" s="2">
        <v>45666</v>
      </c>
      <c r="AC209" s="156">
        <v>15</v>
      </c>
      <c r="AD209" s="156">
        <v>54.500000000000007</v>
      </c>
    </row>
    <row r="210" spans="19:30" ht="15">
      <c r="S210" s="154">
        <f t="shared" si="25"/>
        <v>133.74133985124286</v>
      </c>
      <c r="T210" s="155">
        <f t="shared" si="26"/>
        <v>96.621271402629532</v>
      </c>
      <c r="U210" s="155">
        <f t="shared" si="27"/>
        <v>40.422435296585107</v>
      </c>
      <c r="V210" s="155">
        <f t="shared" si="28"/>
        <v>-4.2097701149425709E-2</v>
      </c>
      <c r="W210" s="155">
        <f t="shared" si="29"/>
        <v>-40.506630698883953</v>
      </c>
      <c r="X210" s="155">
        <f t="shared" si="30"/>
        <v>-96.705466804928392</v>
      </c>
      <c r="Y210" s="155">
        <f t="shared" si="31"/>
        <v>-133.82553525354172</v>
      </c>
      <c r="Z210" s="155">
        <f t="shared" si="32"/>
        <v>-138.4308927056444</v>
      </c>
      <c r="AA210" s="68">
        <v>209</v>
      </c>
      <c r="AB210" s="2">
        <v>45666</v>
      </c>
      <c r="AC210" s="156">
        <v>16</v>
      </c>
      <c r="AD210" s="156">
        <v>82.6</v>
      </c>
    </row>
    <row r="211" spans="19:30" ht="15">
      <c r="S211" s="154">
        <f t="shared" si="25"/>
        <v>133.74133985124286</v>
      </c>
      <c r="T211" s="155">
        <f t="shared" si="26"/>
        <v>96.621271402629532</v>
      </c>
      <c r="U211" s="155">
        <f t="shared" si="27"/>
        <v>40.422435296585107</v>
      </c>
      <c r="V211" s="155">
        <f t="shared" si="28"/>
        <v>-4.2097701149425709E-2</v>
      </c>
      <c r="W211" s="155">
        <f t="shared" si="29"/>
        <v>-40.506630698883953</v>
      </c>
      <c r="X211" s="155">
        <f t="shared" si="30"/>
        <v>-96.705466804928392</v>
      </c>
      <c r="Y211" s="155">
        <f t="shared" si="31"/>
        <v>-133.82553525354172</v>
      </c>
      <c r="Z211" s="155">
        <f t="shared" si="32"/>
        <v>-138.4308927056444</v>
      </c>
      <c r="AA211" s="68">
        <v>210</v>
      </c>
      <c r="AB211" s="2">
        <v>45666</v>
      </c>
      <c r="AC211" s="156">
        <v>17</v>
      </c>
      <c r="AD211" s="156">
        <v>90.100000000000009</v>
      </c>
    </row>
    <row r="212" spans="19:30" ht="15">
      <c r="S212" s="154">
        <f t="shared" si="25"/>
        <v>133.74133985124286</v>
      </c>
      <c r="T212" s="155">
        <f t="shared" si="26"/>
        <v>96.621271402629532</v>
      </c>
      <c r="U212" s="155">
        <f t="shared" si="27"/>
        <v>40.422435296585107</v>
      </c>
      <c r="V212" s="155">
        <f t="shared" si="28"/>
        <v>-4.2097701149425709E-2</v>
      </c>
      <c r="W212" s="155">
        <f t="shared" si="29"/>
        <v>-40.506630698883953</v>
      </c>
      <c r="X212" s="155">
        <f t="shared" si="30"/>
        <v>-96.705466804928392</v>
      </c>
      <c r="Y212" s="155">
        <f t="shared" si="31"/>
        <v>-133.82553525354172</v>
      </c>
      <c r="Z212" s="155">
        <f t="shared" si="32"/>
        <v>-138.4308927056444</v>
      </c>
      <c r="AA212" s="68">
        <v>211</v>
      </c>
      <c r="AB212" s="2">
        <v>45666</v>
      </c>
      <c r="AC212" s="156">
        <v>18</v>
      </c>
      <c r="AD212" s="156">
        <v>75.5</v>
      </c>
    </row>
    <row r="213" spans="19:30" ht="15">
      <c r="S213" s="154">
        <f t="shared" si="25"/>
        <v>133.74133985124286</v>
      </c>
      <c r="T213" s="155">
        <f t="shared" si="26"/>
        <v>96.621271402629532</v>
      </c>
      <c r="U213" s="155">
        <f t="shared" si="27"/>
        <v>40.422435296585107</v>
      </c>
      <c r="V213" s="155">
        <f t="shared" si="28"/>
        <v>-4.2097701149425709E-2</v>
      </c>
      <c r="W213" s="155">
        <f t="shared" si="29"/>
        <v>-40.506630698883953</v>
      </c>
      <c r="X213" s="155">
        <f t="shared" si="30"/>
        <v>-96.705466804928392</v>
      </c>
      <c r="Y213" s="155">
        <f t="shared" si="31"/>
        <v>-133.82553525354172</v>
      </c>
      <c r="Z213" s="155">
        <f t="shared" si="32"/>
        <v>-138.4308927056444</v>
      </c>
      <c r="AA213" s="68">
        <v>212</v>
      </c>
      <c r="AB213" s="2">
        <v>45666</v>
      </c>
      <c r="AC213" s="156">
        <v>19</v>
      </c>
      <c r="AD213" s="156">
        <v>43.1</v>
      </c>
    </row>
    <row r="214" spans="19:30" ht="15">
      <c r="S214" s="154">
        <f t="shared" si="25"/>
        <v>133.74133985124286</v>
      </c>
      <c r="T214" s="155">
        <f t="shared" si="26"/>
        <v>96.621271402629532</v>
      </c>
      <c r="U214" s="155">
        <f t="shared" si="27"/>
        <v>40.422435296585107</v>
      </c>
      <c r="V214" s="155">
        <f t="shared" si="28"/>
        <v>-4.2097701149425709E-2</v>
      </c>
      <c r="W214" s="155">
        <f t="shared" si="29"/>
        <v>-40.506630698883953</v>
      </c>
      <c r="X214" s="155">
        <f t="shared" si="30"/>
        <v>-96.705466804928392</v>
      </c>
      <c r="Y214" s="155">
        <f t="shared" si="31"/>
        <v>-133.82553525354172</v>
      </c>
      <c r="Z214" s="155">
        <f t="shared" si="32"/>
        <v>-138.4308927056444</v>
      </c>
      <c r="AA214" s="68">
        <v>213</v>
      </c>
      <c r="AB214" s="2">
        <v>45666</v>
      </c>
      <c r="AC214" s="156">
        <v>20</v>
      </c>
      <c r="AD214" s="156">
        <v>1.7000000000000002</v>
      </c>
    </row>
    <row r="215" spans="19:30" ht="15">
      <c r="S215" s="154">
        <f t="shared" si="25"/>
        <v>133.74133985124286</v>
      </c>
      <c r="T215" s="155">
        <f t="shared" si="26"/>
        <v>96.621271402629532</v>
      </c>
      <c r="U215" s="155">
        <f t="shared" si="27"/>
        <v>40.422435296585107</v>
      </c>
      <c r="V215" s="155">
        <f t="shared" si="28"/>
        <v>-4.2097701149425709E-2</v>
      </c>
      <c r="W215" s="155">
        <f t="shared" si="29"/>
        <v>-40.506630698883953</v>
      </c>
      <c r="X215" s="155">
        <f t="shared" si="30"/>
        <v>-96.705466804928392</v>
      </c>
      <c r="Y215" s="155">
        <f t="shared" si="31"/>
        <v>-133.82553525354172</v>
      </c>
      <c r="Z215" s="155">
        <f t="shared" si="32"/>
        <v>-138.4308927056444</v>
      </c>
      <c r="AA215" s="68">
        <v>214</v>
      </c>
      <c r="AB215" s="2">
        <v>45666</v>
      </c>
      <c r="AC215" s="156">
        <v>21</v>
      </c>
      <c r="AD215" s="156">
        <v>-38</v>
      </c>
    </row>
    <row r="216" spans="19:30" ht="15">
      <c r="S216" s="154">
        <f t="shared" si="25"/>
        <v>133.74133985124286</v>
      </c>
      <c r="T216" s="155">
        <f t="shared" si="26"/>
        <v>96.621271402629532</v>
      </c>
      <c r="U216" s="155">
        <f t="shared" si="27"/>
        <v>40.422435296585107</v>
      </c>
      <c r="V216" s="155">
        <f t="shared" si="28"/>
        <v>-4.2097701149425709E-2</v>
      </c>
      <c r="W216" s="155">
        <f t="shared" si="29"/>
        <v>-40.506630698883953</v>
      </c>
      <c r="X216" s="155">
        <f t="shared" si="30"/>
        <v>-96.705466804928392</v>
      </c>
      <c r="Y216" s="155">
        <f t="shared" si="31"/>
        <v>-133.82553525354172</v>
      </c>
      <c r="Z216" s="155">
        <f t="shared" si="32"/>
        <v>-138.4308927056444</v>
      </c>
      <c r="AA216" s="68">
        <v>215</v>
      </c>
      <c r="AB216" s="2">
        <v>45666</v>
      </c>
      <c r="AC216" s="156">
        <v>22</v>
      </c>
      <c r="AD216" s="156">
        <v>-65.7</v>
      </c>
    </row>
    <row r="217" spans="19:30" ht="15">
      <c r="S217" s="154">
        <f t="shared" si="25"/>
        <v>133.74133985124286</v>
      </c>
      <c r="T217" s="155">
        <f t="shared" si="26"/>
        <v>96.621271402629532</v>
      </c>
      <c r="U217" s="155">
        <f t="shared" si="27"/>
        <v>40.422435296585107</v>
      </c>
      <c r="V217" s="155">
        <f t="shared" si="28"/>
        <v>-4.2097701149425709E-2</v>
      </c>
      <c r="W217" s="155">
        <f t="shared" si="29"/>
        <v>-40.506630698883953</v>
      </c>
      <c r="X217" s="155">
        <f t="shared" si="30"/>
        <v>-96.705466804928392</v>
      </c>
      <c r="Y217" s="155">
        <f t="shared" si="31"/>
        <v>-133.82553525354172</v>
      </c>
      <c r="Z217" s="155">
        <f t="shared" si="32"/>
        <v>-138.4308927056444</v>
      </c>
      <c r="AA217" s="68">
        <v>216</v>
      </c>
      <c r="AB217" s="2">
        <v>45666</v>
      </c>
      <c r="AC217" s="156">
        <v>23</v>
      </c>
      <c r="AD217" s="156">
        <v>-74.8</v>
      </c>
    </row>
    <row r="218" spans="19:30" ht="15">
      <c r="S218" s="154">
        <f t="shared" si="25"/>
        <v>133.74133985124286</v>
      </c>
      <c r="T218" s="155">
        <f t="shared" si="26"/>
        <v>96.621271402629532</v>
      </c>
      <c r="U218" s="155">
        <f t="shared" si="27"/>
        <v>40.422435296585107</v>
      </c>
      <c r="V218" s="155">
        <f t="shared" si="28"/>
        <v>-4.2097701149425709E-2</v>
      </c>
      <c r="W218" s="155">
        <f t="shared" si="29"/>
        <v>-40.506630698883953</v>
      </c>
      <c r="X218" s="155">
        <f t="shared" si="30"/>
        <v>-96.705466804928392</v>
      </c>
      <c r="Y218" s="155">
        <f t="shared" si="31"/>
        <v>-133.82553525354172</v>
      </c>
      <c r="Z218" s="155">
        <f t="shared" si="32"/>
        <v>-138.4308927056444</v>
      </c>
      <c r="AA218" s="68">
        <v>217</v>
      </c>
      <c r="AB218" s="2">
        <v>45667</v>
      </c>
      <c r="AC218" s="156">
        <v>0</v>
      </c>
      <c r="AD218" s="156">
        <v>-63.2</v>
      </c>
    </row>
    <row r="219" spans="19:30" ht="15">
      <c r="S219" s="154">
        <f t="shared" si="25"/>
        <v>133.74133985124286</v>
      </c>
      <c r="T219" s="155">
        <f t="shared" si="26"/>
        <v>96.621271402629532</v>
      </c>
      <c r="U219" s="155">
        <f t="shared" si="27"/>
        <v>40.422435296585107</v>
      </c>
      <c r="V219" s="155">
        <f t="shared" si="28"/>
        <v>-4.2097701149425709E-2</v>
      </c>
      <c r="W219" s="155">
        <f t="shared" si="29"/>
        <v>-40.506630698883953</v>
      </c>
      <c r="X219" s="155">
        <f t="shared" si="30"/>
        <v>-96.705466804928392</v>
      </c>
      <c r="Y219" s="155">
        <f t="shared" si="31"/>
        <v>-133.82553525354172</v>
      </c>
      <c r="Z219" s="155">
        <f t="shared" si="32"/>
        <v>-138.4308927056444</v>
      </c>
      <c r="AA219" s="68">
        <v>218</v>
      </c>
      <c r="AB219" s="2">
        <v>45667</v>
      </c>
      <c r="AC219" s="156">
        <v>1</v>
      </c>
      <c r="AD219" s="156">
        <v>-34.699999999999996</v>
      </c>
    </row>
    <row r="220" spans="19:30" ht="15">
      <c r="S220" s="154">
        <f t="shared" si="25"/>
        <v>133.74133985124286</v>
      </c>
      <c r="T220" s="155">
        <f t="shared" si="26"/>
        <v>96.621271402629532</v>
      </c>
      <c r="U220" s="155">
        <f t="shared" si="27"/>
        <v>40.422435296585107</v>
      </c>
      <c r="V220" s="155">
        <f t="shared" si="28"/>
        <v>-4.2097701149425709E-2</v>
      </c>
      <c r="W220" s="155">
        <f t="shared" si="29"/>
        <v>-40.506630698883953</v>
      </c>
      <c r="X220" s="155">
        <f t="shared" si="30"/>
        <v>-96.705466804928392</v>
      </c>
      <c r="Y220" s="155">
        <f t="shared" si="31"/>
        <v>-133.82553525354172</v>
      </c>
      <c r="Z220" s="155">
        <f t="shared" si="32"/>
        <v>-138.4308927056444</v>
      </c>
      <c r="AA220" s="68">
        <v>219</v>
      </c>
      <c r="AB220" s="2">
        <v>45667</v>
      </c>
      <c r="AC220" s="156">
        <v>2</v>
      </c>
      <c r="AD220" s="156">
        <v>2.8000000000000003</v>
      </c>
    </row>
    <row r="221" spans="19:30" ht="15">
      <c r="S221" s="154">
        <f t="shared" si="25"/>
        <v>133.74133985124286</v>
      </c>
      <c r="T221" s="155">
        <f t="shared" si="26"/>
        <v>96.621271402629532</v>
      </c>
      <c r="U221" s="155">
        <f t="shared" si="27"/>
        <v>40.422435296585107</v>
      </c>
      <c r="V221" s="155">
        <f t="shared" si="28"/>
        <v>-4.2097701149425709E-2</v>
      </c>
      <c r="W221" s="155">
        <f t="shared" si="29"/>
        <v>-40.506630698883953</v>
      </c>
      <c r="X221" s="155">
        <f t="shared" si="30"/>
        <v>-96.705466804928392</v>
      </c>
      <c r="Y221" s="155">
        <f t="shared" si="31"/>
        <v>-133.82553525354172</v>
      </c>
      <c r="Z221" s="155">
        <f t="shared" si="32"/>
        <v>-138.4308927056444</v>
      </c>
      <c r="AA221" s="68">
        <v>220</v>
      </c>
      <c r="AB221" s="2">
        <v>45667</v>
      </c>
      <c r="AC221" s="156">
        <v>3</v>
      </c>
      <c r="AD221" s="156">
        <v>39</v>
      </c>
    </row>
    <row r="222" spans="19:30" ht="15">
      <c r="S222" s="154">
        <f t="shared" si="25"/>
        <v>133.74133985124286</v>
      </c>
      <c r="T222" s="155">
        <f t="shared" si="26"/>
        <v>96.621271402629532</v>
      </c>
      <c r="U222" s="155">
        <f t="shared" si="27"/>
        <v>40.422435296585107</v>
      </c>
      <c r="V222" s="155">
        <f t="shared" si="28"/>
        <v>-4.2097701149425709E-2</v>
      </c>
      <c r="W222" s="155">
        <f t="shared" si="29"/>
        <v>-40.506630698883953</v>
      </c>
      <c r="X222" s="155">
        <f t="shared" si="30"/>
        <v>-96.705466804928392</v>
      </c>
      <c r="Y222" s="155">
        <f t="shared" si="31"/>
        <v>-133.82553525354172</v>
      </c>
      <c r="Z222" s="155">
        <f t="shared" si="32"/>
        <v>-138.4308927056444</v>
      </c>
      <c r="AA222" s="68">
        <v>221</v>
      </c>
      <c r="AB222" s="2">
        <v>45667</v>
      </c>
      <c r="AC222" s="156">
        <v>4</v>
      </c>
      <c r="AD222" s="156">
        <v>64</v>
      </c>
    </row>
    <row r="223" spans="19:30" ht="15">
      <c r="S223" s="154">
        <f t="shared" si="25"/>
        <v>133.74133985124286</v>
      </c>
      <c r="T223" s="155">
        <f t="shared" si="26"/>
        <v>96.621271402629532</v>
      </c>
      <c r="U223" s="155">
        <f t="shared" si="27"/>
        <v>40.422435296585107</v>
      </c>
      <c r="V223" s="155">
        <f t="shared" si="28"/>
        <v>-4.2097701149425709E-2</v>
      </c>
      <c r="W223" s="155">
        <f t="shared" si="29"/>
        <v>-40.506630698883953</v>
      </c>
      <c r="X223" s="155">
        <f t="shared" si="30"/>
        <v>-96.705466804928392</v>
      </c>
      <c r="Y223" s="155">
        <f t="shared" si="31"/>
        <v>-133.82553525354172</v>
      </c>
      <c r="Z223" s="155">
        <f t="shared" si="32"/>
        <v>-138.4308927056444</v>
      </c>
      <c r="AA223" s="68">
        <v>222</v>
      </c>
      <c r="AB223" s="2">
        <v>45667</v>
      </c>
      <c r="AC223" s="156">
        <v>5</v>
      </c>
      <c r="AD223" s="156">
        <v>70.899999999999991</v>
      </c>
    </row>
    <row r="224" spans="19:30" ht="15">
      <c r="S224" s="154">
        <f t="shared" si="25"/>
        <v>133.74133985124286</v>
      </c>
      <c r="T224" s="155">
        <f t="shared" si="26"/>
        <v>96.621271402629532</v>
      </c>
      <c r="U224" s="155">
        <f t="shared" si="27"/>
        <v>40.422435296585107</v>
      </c>
      <c r="V224" s="155">
        <f t="shared" si="28"/>
        <v>-4.2097701149425709E-2</v>
      </c>
      <c r="W224" s="155">
        <f t="shared" si="29"/>
        <v>-40.506630698883953</v>
      </c>
      <c r="X224" s="155">
        <f t="shared" si="30"/>
        <v>-96.705466804928392</v>
      </c>
      <c r="Y224" s="155">
        <f t="shared" si="31"/>
        <v>-133.82553525354172</v>
      </c>
      <c r="Z224" s="155">
        <f t="shared" si="32"/>
        <v>-138.4308927056444</v>
      </c>
      <c r="AA224" s="68">
        <v>223</v>
      </c>
      <c r="AB224" s="2">
        <v>45667</v>
      </c>
      <c r="AC224" s="156">
        <v>6</v>
      </c>
      <c r="AD224" s="156">
        <v>57.8</v>
      </c>
    </row>
    <row r="225" spans="19:30" ht="15">
      <c r="S225" s="154">
        <f t="shared" si="25"/>
        <v>133.74133985124286</v>
      </c>
      <c r="T225" s="155">
        <f t="shared" si="26"/>
        <v>96.621271402629532</v>
      </c>
      <c r="U225" s="155">
        <f t="shared" si="27"/>
        <v>40.422435296585107</v>
      </c>
      <c r="V225" s="155">
        <f t="shared" si="28"/>
        <v>-4.2097701149425709E-2</v>
      </c>
      <c r="W225" s="155">
        <f t="shared" si="29"/>
        <v>-40.506630698883953</v>
      </c>
      <c r="X225" s="155">
        <f t="shared" si="30"/>
        <v>-96.705466804928392</v>
      </c>
      <c r="Y225" s="155">
        <f t="shared" si="31"/>
        <v>-133.82553525354172</v>
      </c>
      <c r="Z225" s="155">
        <f t="shared" si="32"/>
        <v>-138.4308927056444</v>
      </c>
      <c r="AA225" s="68">
        <v>224</v>
      </c>
      <c r="AB225" s="2">
        <v>45667</v>
      </c>
      <c r="AC225" s="156">
        <v>7</v>
      </c>
      <c r="AD225" s="156">
        <v>27.900000000000002</v>
      </c>
    </row>
    <row r="226" spans="19:30" ht="15">
      <c r="S226" s="154">
        <f t="shared" si="25"/>
        <v>133.74133985124286</v>
      </c>
      <c r="T226" s="155">
        <f t="shared" si="26"/>
        <v>96.621271402629532</v>
      </c>
      <c r="U226" s="155">
        <f t="shared" si="27"/>
        <v>40.422435296585107</v>
      </c>
      <c r="V226" s="155">
        <f t="shared" si="28"/>
        <v>-4.2097701149425709E-2</v>
      </c>
      <c r="W226" s="155">
        <f t="shared" si="29"/>
        <v>-40.506630698883953</v>
      </c>
      <c r="X226" s="155">
        <f t="shared" si="30"/>
        <v>-96.705466804928392</v>
      </c>
      <c r="Y226" s="155">
        <f t="shared" si="31"/>
        <v>-133.82553525354172</v>
      </c>
      <c r="Z226" s="155">
        <f t="shared" si="32"/>
        <v>-138.4308927056444</v>
      </c>
      <c r="AA226" s="68">
        <v>225</v>
      </c>
      <c r="AB226" s="2">
        <v>45667</v>
      </c>
      <c r="AC226" s="156">
        <v>8</v>
      </c>
      <c r="AD226" s="156">
        <v>-11.200000000000001</v>
      </c>
    </row>
    <row r="227" spans="19:30" ht="15">
      <c r="S227" s="154">
        <f t="shared" si="25"/>
        <v>133.74133985124286</v>
      </c>
      <c r="T227" s="155">
        <f t="shared" si="26"/>
        <v>96.621271402629532</v>
      </c>
      <c r="U227" s="155">
        <f t="shared" si="27"/>
        <v>40.422435296585107</v>
      </c>
      <c r="V227" s="155">
        <f t="shared" si="28"/>
        <v>-4.2097701149425709E-2</v>
      </c>
      <c r="W227" s="155">
        <f t="shared" si="29"/>
        <v>-40.506630698883953</v>
      </c>
      <c r="X227" s="155">
        <f t="shared" si="30"/>
        <v>-96.705466804928392</v>
      </c>
      <c r="Y227" s="155">
        <f t="shared" si="31"/>
        <v>-133.82553525354172</v>
      </c>
      <c r="Z227" s="155">
        <f t="shared" si="32"/>
        <v>-138.4308927056444</v>
      </c>
      <c r="AA227" s="68">
        <v>226</v>
      </c>
      <c r="AB227" s="2">
        <v>45667</v>
      </c>
      <c r="AC227" s="156">
        <v>9</v>
      </c>
      <c r="AD227" s="156">
        <v>-49.1</v>
      </c>
    </row>
    <row r="228" spans="19:30" ht="15">
      <c r="S228" s="154">
        <f t="shared" si="25"/>
        <v>133.74133985124286</v>
      </c>
      <c r="T228" s="155">
        <f t="shared" si="26"/>
        <v>96.621271402629532</v>
      </c>
      <c r="U228" s="155">
        <f t="shared" si="27"/>
        <v>40.422435296585107</v>
      </c>
      <c r="V228" s="155">
        <f t="shared" si="28"/>
        <v>-4.2097701149425709E-2</v>
      </c>
      <c r="W228" s="155">
        <f t="shared" si="29"/>
        <v>-40.506630698883953</v>
      </c>
      <c r="X228" s="155">
        <f t="shared" si="30"/>
        <v>-96.705466804928392</v>
      </c>
      <c r="Y228" s="155">
        <f t="shared" si="31"/>
        <v>-133.82553525354172</v>
      </c>
      <c r="Z228" s="155">
        <f t="shared" si="32"/>
        <v>-138.4308927056444</v>
      </c>
      <c r="AA228" s="68">
        <v>227</v>
      </c>
      <c r="AB228" s="2">
        <v>45667</v>
      </c>
      <c r="AC228" s="156">
        <v>10</v>
      </c>
      <c r="AD228" s="156">
        <v>-76</v>
      </c>
    </row>
    <row r="229" spans="19:30" ht="15">
      <c r="S229" s="154">
        <f t="shared" si="25"/>
        <v>133.74133985124286</v>
      </c>
      <c r="T229" s="155">
        <f t="shared" si="26"/>
        <v>96.621271402629532</v>
      </c>
      <c r="U229" s="155">
        <f t="shared" si="27"/>
        <v>40.422435296585107</v>
      </c>
      <c r="V229" s="155">
        <f t="shared" si="28"/>
        <v>-4.2097701149425709E-2</v>
      </c>
      <c r="W229" s="155">
        <f t="shared" si="29"/>
        <v>-40.506630698883953</v>
      </c>
      <c r="X229" s="155">
        <f t="shared" si="30"/>
        <v>-96.705466804928392</v>
      </c>
      <c r="Y229" s="155">
        <f t="shared" si="31"/>
        <v>-133.82553525354172</v>
      </c>
      <c r="Z229" s="155">
        <f t="shared" si="32"/>
        <v>-138.4308927056444</v>
      </c>
      <c r="AA229" s="68">
        <v>228</v>
      </c>
      <c r="AB229" s="2">
        <v>45667</v>
      </c>
      <c r="AC229" s="156">
        <v>11</v>
      </c>
      <c r="AD229" s="156">
        <v>-84.7</v>
      </c>
    </row>
    <row r="230" spans="19:30" ht="15">
      <c r="S230" s="154">
        <f t="shared" si="25"/>
        <v>133.74133985124286</v>
      </c>
      <c r="T230" s="155">
        <f t="shared" si="26"/>
        <v>96.621271402629532</v>
      </c>
      <c r="U230" s="155">
        <f t="shared" si="27"/>
        <v>40.422435296585107</v>
      </c>
      <c r="V230" s="155">
        <f t="shared" si="28"/>
        <v>-4.2097701149425709E-2</v>
      </c>
      <c r="W230" s="155">
        <f t="shared" si="29"/>
        <v>-40.506630698883953</v>
      </c>
      <c r="X230" s="155">
        <f t="shared" si="30"/>
        <v>-96.705466804928392</v>
      </c>
      <c r="Y230" s="155">
        <f t="shared" si="31"/>
        <v>-133.82553525354172</v>
      </c>
      <c r="Z230" s="155">
        <f t="shared" si="32"/>
        <v>-138.4308927056444</v>
      </c>
      <c r="AA230" s="68">
        <v>229</v>
      </c>
      <c r="AB230" s="2">
        <v>45667</v>
      </c>
      <c r="AC230" s="156">
        <v>12</v>
      </c>
      <c r="AD230" s="156">
        <v>-72.7</v>
      </c>
    </row>
    <row r="231" spans="19:30" ht="15">
      <c r="S231" s="154">
        <f t="shared" si="25"/>
        <v>133.74133985124286</v>
      </c>
      <c r="T231" s="155">
        <f t="shared" si="26"/>
        <v>96.621271402629532</v>
      </c>
      <c r="U231" s="155">
        <f t="shared" si="27"/>
        <v>40.422435296585107</v>
      </c>
      <c r="V231" s="155">
        <f t="shared" si="28"/>
        <v>-4.2097701149425709E-2</v>
      </c>
      <c r="W231" s="155">
        <f t="shared" si="29"/>
        <v>-40.506630698883953</v>
      </c>
      <c r="X231" s="155">
        <f t="shared" si="30"/>
        <v>-96.705466804928392</v>
      </c>
      <c r="Y231" s="155">
        <f t="shared" si="31"/>
        <v>-133.82553525354172</v>
      </c>
      <c r="Z231" s="155">
        <f t="shared" si="32"/>
        <v>-138.4308927056444</v>
      </c>
      <c r="AA231" s="68">
        <v>230</v>
      </c>
      <c r="AB231" s="2">
        <v>45667</v>
      </c>
      <c r="AC231" s="156">
        <v>13</v>
      </c>
      <c r="AD231" s="156">
        <v>-42.5</v>
      </c>
    </row>
    <row r="232" spans="19:30" ht="15">
      <c r="S232" s="154">
        <f t="shared" si="25"/>
        <v>133.74133985124286</v>
      </c>
      <c r="T232" s="155">
        <f t="shared" si="26"/>
        <v>96.621271402629532</v>
      </c>
      <c r="U232" s="155">
        <f t="shared" si="27"/>
        <v>40.422435296585107</v>
      </c>
      <c r="V232" s="155">
        <f t="shared" si="28"/>
        <v>-4.2097701149425709E-2</v>
      </c>
      <c r="W232" s="155">
        <f t="shared" si="29"/>
        <v>-40.506630698883953</v>
      </c>
      <c r="X232" s="155">
        <f t="shared" si="30"/>
        <v>-96.705466804928392</v>
      </c>
      <c r="Y232" s="155">
        <f t="shared" si="31"/>
        <v>-133.82553525354172</v>
      </c>
      <c r="Z232" s="155">
        <f t="shared" si="32"/>
        <v>-138.4308927056444</v>
      </c>
      <c r="AA232" s="68">
        <v>231</v>
      </c>
      <c r="AB232" s="2">
        <v>45667</v>
      </c>
      <c r="AC232" s="156">
        <v>14</v>
      </c>
      <c r="AD232" s="156">
        <v>-1.6</v>
      </c>
    </row>
    <row r="233" spans="19:30" ht="15">
      <c r="S233" s="154">
        <f t="shared" si="25"/>
        <v>133.74133985124286</v>
      </c>
      <c r="T233" s="155">
        <f t="shared" si="26"/>
        <v>96.621271402629532</v>
      </c>
      <c r="U233" s="155">
        <f t="shared" si="27"/>
        <v>40.422435296585107</v>
      </c>
      <c r="V233" s="155">
        <f t="shared" si="28"/>
        <v>-4.2097701149425709E-2</v>
      </c>
      <c r="W233" s="155">
        <f t="shared" si="29"/>
        <v>-40.506630698883953</v>
      </c>
      <c r="X233" s="155">
        <f t="shared" si="30"/>
        <v>-96.705466804928392</v>
      </c>
      <c r="Y233" s="155">
        <f t="shared" si="31"/>
        <v>-133.82553525354172</v>
      </c>
      <c r="Z233" s="155">
        <f t="shared" si="32"/>
        <v>-138.4308927056444</v>
      </c>
      <c r="AA233" s="68">
        <v>232</v>
      </c>
      <c r="AB233" s="2">
        <v>45667</v>
      </c>
      <c r="AC233" s="156">
        <v>15</v>
      </c>
      <c r="AD233" s="156">
        <v>40.1</v>
      </c>
    </row>
    <row r="234" spans="19:30" ht="15">
      <c r="S234" s="154">
        <f t="shared" si="25"/>
        <v>133.74133985124286</v>
      </c>
      <c r="T234" s="155">
        <f t="shared" si="26"/>
        <v>96.621271402629532</v>
      </c>
      <c r="U234" s="155">
        <f t="shared" si="27"/>
        <v>40.422435296585107</v>
      </c>
      <c r="V234" s="155">
        <f t="shared" si="28"/>
        <v>-4.2097701149425709E-2</v>
      </c>
      <c r="W234" s="155">
        <f t="shared" si="29"/>
        <v>-40.506630698883953</v>
      </c>
      <c r="X234" s="155">
        <f t="shared" si="30"/>
        <v>-96.705466804928392</v>
      </c>
      <c r="Y234" s="155">
        <f t="shared" si="31"/>
        <v>-133.82553525354172</v>
      </c>
      <c r="Z234" s="155">
        <f t="shared" si="32"/>
        <v>-138.4308927056444</v>
      </c>
      <c r="AA234" s="68">
        <v>233</v>
      </c>
      <c r="AB234" s="2">
        <v>45667</v>
      </c>
      <c r="AC234" s="156">
        <v>16</v>
      </c>
      <c r="AD234" s="156">
        <v>72.5</v>
      </c>
    </row>
    <row r="235" spans="19:30" ht="15">
      <c r="S235" s="154">
        <f t="shared" si="25"/>
        <v>133.74133985124286</v>
      </c>
      <c r="T235" s="155">
        <f t="shared" si="26"/>
        <v>96.621271402629532</v>
      </c>
      <c r="U235" s="155">
        <f t="shared" si="27"/>
        <v>40.422435296585107</v>
      </c>
      <c r="V235" s="155">
        <f t="shared" si="28"/>
        <v>-4.2097701149425709E-2</v>
      </c>
      <c r="W235" s="155">
        <f t="shared" si="29"/>
        <v>-40.506630698883953</v>
      </c>
      <c r="X235" s="155">
        <f t="shared" si="30"/>
        <v>-96.705466804928392</v>
      </c>
      <c r="Y235" s="155">
        <f t="shared" si="31"/>
        <v>-133.82553525354172</v>
      </c>
      <c r="Z235" s="155">
        <f t="shared" si="32"/>
        <v>-138.4308927056444</v>
      </c>
      <c r="AA235" s="68">
        <v>234</v>
      </c>
      <c r="AB235" s="2">
        <v>45667</v>
      </c>
      <c r="AC235" s="156">
        <v>17</v>
      </c>
      <c r="AD235" s="156">
        <v>87.8</v>
      </c>
    </row>
    <row r="236" spans="19:30" ht="15">
      <c r="S236" s="154">
        <f t="shared" si="25"/>
        <v>133.74133985124286</v>
      </c>
      <c r="T236" s="155">
        <f t="shared" si="26"/>
        <v>96.621271402629532</v>
      </c>
      <c r="U236" s="155">
        <f t="shared" si="27"/>
        <v>40.422435296585107</v>
      </c>
      <c r="V236" s="155">
        <f t="shared" si="28"/>
        <v>-4.2097701149425709E-2</v>
      </c>
      <c r="W236" s="155">
        <f t="shared" si="29"/>
        <v>-40.506630698883953</v>
      </c>
      <c r="X236" s="155">
        <f t="shared" si="30"/>
        <v>-96.705466804928392</v>
      </c>
      <c r="Y236" s="155">
        <f t="shared" si="31"/>
        <v>-133.82553525354172</v>
      </c>
      <c r="Z236" s="155">
        <f t="shared" si="32"/>
        <v>-138.4308927056444</v>
      </c>
      <c r="AA236" s="68">
        <v>235</v>
      </c>
      <c r="AB236" s="2">
        <v>45667</v>
      </c>
      <c r="AC236" s="156">
        <v>18</v>
      </c>
      <c r="AD236" s="156">
        <v>82.8</v>
      </c>
    </row>
    <row r="237" spans="19:30" ht="15">
      <c r="S237" s="154">
        <f t="shared" si="25"/>
        <v>133.74133985124286</v>
      </c>
      <c r="T237" s="155">
        <f t="shared" si="26"/>
        <v>96.621271402629532</v>
      </c>
      <c r="U237" s="155">
        <f t="shared" si="27"/>
        <v>40.422435296585107</v>
      </c>
      <c r="V237" s="155">
        <f t="shared" si="28"/>
        <v>-4.2097701149425709E-2</v>
      </c>
      <c r="W237" s="155">
        <f t="shared" si="29"/>
        <v>-40.506630698883953</v>
      </c>
      <c r="X237" s="155">
        <f t="shared" si="30"/>
        <v>-96.705466804928392</v>
      </c>
      <c r="Y237" s="155">
        <f t="shared" si="31"/>
        <v>-133.82553525354172</v>
      </c>
      <c r="Z237" s="155">
        <f t="shared" si="32"/>
        <v>-138.4308927056444</v>
      </c>
      <c r="AA237" s="68">
        <v>236</v>
      </c>
      <c r="AB237" s="2">
        <v>45667</v>
      </c>
      <c r="AC237" s="156">
        <v>19</v>
      </c>
      <c r="AD237" s="156">
        <v>59.099999999999994</v>
      </c>
    </row>
    <row r="238" spans="19:30" ht="15">
      <c r="S238" s="154">
        <f t="shared" si="25"/>
        <v>133.74133985124286</v>
      </c>
      <c r="T238" s="155">
        <f t="shared" si="26"/>
        <v>96.621271402629532</v>
      </c>
      <c r="U238" s="155">
        <f t="shared" si="27"/>
        <v>40.422435296585107</v>
      </c>
      <c r="V238" s="155">
        <f t="shared" si="28"/>
        <v>-4.2097701149425709E-2</v>
      </c>
      <c r="W238" s="155">
        <f t="shared" si="29"/>
        <v>-40.506630698883953</v>
      </c>
      <c r="X238" s="155">
        <f t="shared" si="30"/>
        <v>-96.705466804928392</v>
      </c>
      <c r="Y238" s="155">
        <f t="shared" si="31"/>
        <v>-133.82553525354172</v>
      </c>
      <c r="Z238" s="155">
        <f t="shared" si="32"/>
        <v>-138.4308927056444</v>
      </c>
      <c r="AA238" s="68">
        <v>237</v>
      </c>
      <c r="AB238" s="2">
        <v>45667</v>
      </c>
      <c r="AC238" s="156">
        <v>20</v>
      </c>
      <c r="AD238" s="156">
        <v>23</v>
      </c>
    </row>
    <row r="239" spans="19:30" ht="15">
      <c r="S239" s="154">
        <f t="shared" si="25"/>
        <v>133.74133985124286</v>
      </c>
      <c r="T239" s="155">
        <f t="shared" si="26"/>
        <v>96.621271402629532</v>
      </c>
      <c r="U239" s="155">
        <f t="shared" si="27"/>
        <v>40.422435296585107</v>
      </c>
      <c r="V239" s="155">
        <f t="shared" si="28"/>
        <v>-4.2097701149425709E-2</v>
      </c>
      <c r="W239" s="155">
        <f t="shared" si="29"/>
        <v>-40.506630698883953</v>
      </c>
      <c r="X239" s="155">
        <f t="shared" si="30"/>
        <v>-96.705466804928392</v>
      </c>
      <c r="Y239" s="155">
        <f t="shared" si="31"/>
        <v>-133.82553525354172</v>
      </c>
      <c r="Z239" s="155">
        <f t="shared" si="32"/>
        <v>-138.4308927056444</v>
      </c>
      <c r="AA239" s="68">
        <v>238</v>
      </c>
      <c r="AB239" s="2">
        <v>45667</v>
      </c>
      <c r="AC239" s="156">
        <v>21</v>
      </c>
      <c r="AD239" s="156">
        <v>-16.100000000000001</v>
      </c>
    </row>
    <row r="240" spans="19:30" ht="15">
      <c r="S240" s="154">
        <f t="shared" si="25"/>
        <v>133.74133985124286</v>
      </c>
      <c r="T240" s="155">
        <f t="shared" si="26"/>
        <v>96.621271402629532</v>
      </c>
      <c r="U240" s="155">
        <f t="shared" si="27"/>
        <v>40.422435296585107</v>
      </c>
      <c r="V240" s="155">
        <f t="shared" si="28"/>
        <v>-4.2097701149425709E-2</v>
      </c>
      <c r="W240" s="155">
        <f t="shared" si="29"/>
        <v>-40.506630698883953</v>
      </c>
      <c r="X240" s="155">
        <f t="shared" si="30"/>
        <v>-96.705466804928392</v>
      </c>
      <c r="Y240" s="155">
        <f t="shared" si="31"/>
        <v>-133.82553525354172</v>
      </c>
      <c r="Z240" s="155">
        <f t="shared" si="32"/>
        <v>-138.4308927056444</v>
      </c>
      <c r="AA240" s="68">
        <v>239</v>
      </c>
      <c r="AB240" s="2">
        <v>45667</v>
      </c>
      <c r="AC240" s="156">
        <v>22</v>
      </c>
      <c r="AD240" s="156">
        <v>-48.4</v>
      </c>
    </row>
    <row r="241" spans="19:30" ht="15">
      <c r="S241" s="154">
        <f t="shared" si="25"/>
        <v>133.74133985124286</v>
      </c>
      <c r="T241" s="155">
        <f t="shared" si="26"/>
        <v>96.621271402629532</v>
      </c>
      <c r="U241" s="155">
        <f t="shared" si="27"/>
        <v>40.422435296585107</v>
      </c>
      <c r="V241" s="155">
        <f t="shared" si="28"/>
        <v>-4.2097701149425709E-2</v>
      </c>
      <c r="W241" s="155">
        <f t="shared" si="29"/>
        <v>-40.506630698883953</v>
      </c>
      <c r="X241" s="155">
        <f t="shared" si="30"/>
        <v>-96.705466804928392</v>
      </c>
      <c r="Y241" s="155">
        <f t="shared" si="31"/>
        <v>-133.82553525354172</v>
      </c>
      <c r="Z241" s="155">
        <f t="shared" si="32"/>
        <v>-138.4308927056444</v>
      </c>
      <c r="AA241" s="68">
        <v>240</v>
      </c>
      <c r="AB241" s="2">
        <v>45667</v>
      </c>
      <c r="AC241" s="156">
        <v>23</v>
      </c>
      <c r="AD241" s="156">
        <v>-66.3</v>
      </c>
    </row>
    <row r="242" spans="19:30" ht="15">
      <c r="S242" s="154">
        <f t="shared" si="25"/>
        <v>133.74133985124286</v>
      </c>
      <c r="T242" s="155">
        <f t="shared" si="26"/>
        <v>96.621271402629532</v>
      </c>
      <c r="U242" s="155">
        <f t="shared" si="27"/>
        <v>40.422435296585107</v>
      </c>
      <c r="V242" s="155">
        <f t="shared" si="28"/>
        <v>-4.2097701149425709E-2</v>
      </c>
      <c r="W242" s="155">
        <f t="shared" si="29"/>
        <v>-40.506630698883953</v>
      </c>
      <c r="X242" s="155">
        <f t="shared" si="30"/>
        <v>-96.705466804928392</v>
      </c>
      <c r="Y242" s="155">
        <f t="shared" si="31"/>
        <v>-133.82553525354172</v>
      </c>
      <c r="Z242" s="155">
        <f t="shared" si="32"/>
        <v>-138.4308927056444</v>
      </c>
      <c r="AA242" s="68">
        <v>241</v>
      </c>
      <c r="AB242" s="2">
        <v>45668</v>
      </c>
      <c r="AC242" s="156">
        <v>0</v>
      </c>
      <c r="AD242" s="156">
        <v>-66</v>
      </c>
    </row>
    <row r="243" spans="19:30" ht="15">
      <c r="S243" s="154">
        <f t="shared" si="25"/>
        <v>133.74133985124286</v>
      </c>
      <c r="T243" s="155">
        <f t="shared" si="26"/>
        <v>96.621271402629532</v>
      </c>
      <c r="U243" s="155">
        <f t="shared" si="27"/>
        <v>40.422435296585107</v>
      </c>
      <c r="V243" s="155">
        <f t="shared" si="28"/>
        <v>-4.2097701149425709E-2</v>
      </c>
      <c r="W243" s="155">
        <f t="shared" si="29"/>
        <v>-40.506630698883953</v>
      </c>
      <c r="X243" s="155">
        <f t="shared" si="30"/>
        <v>-96.705466804928392</v>
      </c>
      <c r="Y243" s="155">
        <f t="shared" si="31"/>
        <v>-133.82553525354172</v>
      </c>
      <c r="Z243" s="155">
        <f t="shared" si="32"/>
        <v>-138.4308927056444</v>
      </c>
      <c r="AA243" s="68">
        <v>242</v>
      </c>
      <c r="AB243" s="2">
        <v>45668</v>
      </c>
      <c r="AC243" s="156">
        <v>1</v>
      </c>
      <c r="AD243" s="156">
        <v>-48.3</v>
      </c>
    </row>
    <row r="244" spans="19:30" ht="15">
      <c r="S244" s="154">
        <f t="shared" si="25"/>
        <v>133.74133985124286</v>
      </c>
      <c r="T244" s="155">
        <f t="shared" si="26"/>
        <v>96.621271402629532</v>
      </c>
      <c r="U244" s="155">
        <f t="shared" si="27"/>
        <v>40.422435296585107</v>
      </c>
      <c r="V244" s="155">
        <f t="shared" si="28"/>
        <v>-4.2097701149425709E-2</v>
      </c>
      <c r="W244" s="155">
        <f t="shared" si="29"/>
        <v>-40.506630698883953</v>
      </c>
      <c r="X244" s="155">
        <f t="shared" si="30"/>
        <v>-96.705466804928392</v>
      </c>
      <c r="Y244" s="155">
        <f t="shared" si="31"/>
        <v>-133.82553525354172</v>
      </c>
      <c r="Z244" s="155">
        <f t="shared" si="32"/>
        <v>-138.4308927056444</v>
      </c>
      <c r="AA244" s="68">
        <v>243</v>
      </c>
      <c r="AB244" s="2">
        <v>45668</v>
      </c>
      <c r="AC244" s="156">
        <v>2</v>
      </c>
      <c r="AD244" s="156">
        <v>-19</v>
      </c>
    </row>
    <row r="245" spans="19:30" ht="15">
      <c r="S245" s="154">
        <f t="shared" si="25"/>
        <v>133.74133985124286</v>
      </c>
      <c r="T245" s="155">
        <f t="shared" si="26"/>
        <v>96.621271402629532</v>
      </c>
      <c r="U245" s="155">
        <f t="shared" si="27"/>
        <v>40.422435296585107</v>
      </c>
      <c r="V245" s="155">
        <f t="shared" si="28"/>
        <v>-4.2097701149425709E-2</v>
      </c>
      <c r="W245" s="155">
        <f t="shared" si="29"/>
        <v>-40.506630698883953</v>
      </c>
      <c r="X245" s="155">
        <f t="shared" si="30"/>
        <v>-96.705466804928392</v>
      </c>
      <c r="Y245" s="155">
        <f t="shared" si="31"/>
        <v>-133.82553525354172</v>
      </c>
      <c r="Z245" s="155">
        <f t="shared" si="32"/>
        <v>-138.4308927056444</v>
      </c>
      <c r="AA245" s="68">
        <v>244</v>
      </c>
      <c r="AB245" s="2">
        <v>45668</v>
      </c>
      <c r="AC245" s="156">
        <v>3</v>
      </c>
      <c r="AD245" s="156">
        <v>13.700000000000001</v>
      </c>
    </row>
    <row r="246" spans="19:30" ht="15">
      <c r="S246" s="154">
        <f t="shared" si="25"/>
        <v>133.74133985124286</v>
      </c>
      <c r="T246" s="155">
        <f t="shared" si="26"/>
        <v>96.621271402629532</v>
      </c>
      <c r="U246" s="155">
        <f t="shared" si="27"/>
        <v>40.422435296585107</v>
      </c>
      <c r="V246" s="155">
        <f t="shared" si="28"/>
        <v>-4.2097701149425709E-2</v>
      </c>
      <c r="W246" s="155">
        <f t="shared" si="29"/>
        <v>-40.506630698883953</v>
      </c>
      <c r="X246" s="155">
        <f t="shared" si="30"/>
        <v>-96.705466804928392</v>
      </c>
      <c r="Y246" s="155">
        <f t="shared" si="31"/>
        <v>-133.82553525354172</v>
      </c>
      <c r="Z246" s="155">
        <f t="shared" si="32"/>
        <v>-138.4308927056444</v>
      </c>
      <c r="AA246" s="68">
        <v>245</v>
      </c>
      <c r="AB246" s="2">
        <v>45668</v>
      </c>
      <c r="AC246" s="156">
        <v>4</v>
      </c>
      <c r="AD246" s="156">
        <v>40.6</v>
      </c>
    </row>
    <row r="247" spans="19:30" ht="15">
      <c r="S247" s="154">
        <f t="shared" si="25"/>
        <v>133.74133985124286</v>
      </c>
      <c r="T247" s="155">
        <f t="shared" si="26"/>
        <v>96.621271402629532</v>
      </c>
      <c r="U247" s="155">
        <f t="shared" si="27"/>
        <v>40.422435296585107</v>
      </c>
      <c r="V247" s="155">
        <f t="shared" si="28"/>
        <v>-4.2097701149425709E-2</v>
      </c>
      <c r="W247" s="155">
        <f t="shared" si="29"/>
        <v>-40.506630698883953</v>
      </c>
      <c r="X247" s="155">
        <f t="shared" si="30"/>
        <v>-96.705466804928392</v>
      </c>
      <c r="Y247" s="155">
        <f t="shared" si="31"/>
        <v>-133.82553525354172</v>
      </c>
      <c r="Z247" s="155">
        <f t="shared" si="32"/>
        <v>-138.4308927056444</v>
      </c>
      <c r="AA247" s="68">
        <v>246</v>
      </c>
      <c r="AB247" s="2">
        <v>45668</v>
      </c>
      <c r="AC247" s="156">
        <v>5</v>
      </c>
      <c r="AD247" s="156">
        <v>54.300000000000004</v>
      </c>
    </row>
    <row r="248" spans="19:30" ht="15">
      <c r="S248" s="154">
        <f t="shared" si="25"/>
        <v>133.74133985124286</v>
      </c>
      <c r="T248" s="155">
        <f t="shared" si="26"/>
        <v>96.621271402629532</v>
      </c>
      <c r="U248" s="155">
        <f t="shared" si="27"/>
        <v>40.422435296585107</v>
      </c>
      <c r="V248" s="155">
        <f t="shared" si="28"/>
        <v>-4.2097701149425709E-2</v>
      </c>
      <c r="W248" s="155">
        <f t="shared" si="29"/>
        <v>-40.506630698883953</v>
      </c>
      <c r="X248" s="155">
        <f t="shared" si="30"/>
        <v>-96.705466804928392</v>
      </c>
      <c r="Y248" s="155">
        <f t="shared" si="31"/>
        <v>-133.82553525354172</v>
      </c>
      <c r="Z248" s="155">
        <f t="shared" si="32"/>
        <v>-138.4308927056444</v>
      </c>
      <c r="AA248" s="68">
        <v>247</v>
      </c>
      <c r="AB248" s="2">
        <v>45668</v>
      </c>
      <c r="AC248" s="156">
        <v>6</v>
      </c>
      <c r="AD248" s="156">
        <v>51</v>
      </c>
    </row>
    <row r="249" spans="19:30" ht="15">
      <c r="S249" s="154">
        <f t="shared" si="25"/>
        <v>133.74133985124286</v>
      </c>
      <c r="T249" s="155">
        <f t="shared" si="26"/>
        <v>96.621271402629532</v>
      </c>
      <c r="U249" s="155">
        <f t="shared" si="27"/>
        <v>40.422435296585107</v>
      </c>
      <c r="V249" s="155">
        <f t="shared" si="28"/>
        <v>-4.2097701149425709E-2</v>
      </c>
      <c r="W249" s="155">
        <f t="shared" si="29"/>
        <v>-40.506630698883953</v>
      </c>
      <c r="X249" s="155">
        <f t="shared" si="30"/>
        <v>-96.705466804928392</v>
      </c>
      <c r="Y249" s="155">
        <f t="shared" si="31"/>
        <v>-133.82553525354172</v>
      </c>
      <c r="Z249" s="155">
        <f t="shared" si="32"/>
        <v>-138.4308927056444</v>
      </c>
      <c r="AA249" s="68">
        <v>248</v>
      </c>
      <c r="AB249" s="2">
        <v>45668</v>
      </c>
      <c r="AC249" s="156">
        <v>7</v>
      </c>
      <c r="AD249" s="156">
        <v>31.6</v>
      </c>
    </row>
    <row r="250" spans="19:30" ht="15">
      <c r="S250" s="154">
        <f t="shared" si="25"/>
        <v>133.74133985124286</v>
      </c>
      <c r="T250" s="155">
        <f t="shared" si="26"/>
        <v>96.621271402629532</v>
      </c>
      <c r="U250" s="155">
        <f t="shared" si="27"/>
        <v>40.422435296585107</v>
      </c>
      <c r="V250" s="155">
        <f t="shared" si="28"/>
        <v>-4.2097701149425709E-2</v>
      </c>
      <c r="W250" s="155">
        <f t="shared" si="29"/>
        <v>-40.506630698883953</v>
      </c>
      <c r="X250" s="155">
        <f t="shared" si="30"/>
        <v>-96.705466804928392</v>
      </c>
      <c r="Y250" s="155">
        <f t="shared" si="31"/>
        <v>-133.82553525354172</v>
      </c>
      <c r="Z250" s="155">
        <f t="shared" si="32"/>
        <v>-138.4308927056444</v>
      </c>
      <c r="AA250" s="68">
        <v>249</v>
      </c>
      <c r="AB250" s="2">
        <v>45668</v>
      </c>
      <c r="AC250" s="156">
        <v>8</v>
      </c>
      <c r="AD250" s="156">
        <v>1.3</v>
      </c>
    </row>
    <row r="251" spans="19:30" ht="15">
      <c r="S251" s="154">
        <f t="shared" si="25"/>
        <v>133.74133985124286</v>
      </c>
      <c r="T251" s="155">
        <f t="shared" si="26"/>
        <v>96.621271402629532</v>
      </c>
      <c r="U251" s="155">
        <f t="shared" si="27"/>
        <v>40.422435296585107</v>
      </c>
      <c r="V251" s="155">
        <f t="shared" si="28"/>
        <v>-4.2097701149425709E-2</v>
      </c>
      <c r="W251" s="155">
        <f t="shared" si="29"/>
        <v>-40.506630698883953</v>
      </c>
      <c r="X251" s="155">
        <f t="shared" si="30"/>
        <v>-96.705466804928392</v>
      </c>
      <c r="Y251" s="155">
        <f t="shared" si="31"/>
        <v>-133.82553525354172</v>
      </c>
      <c r="Z251" s="155">
        <f t="shared" si="32"/>
        <v>-138.4308927056444</v>
      </c>
      <c r="AA251" s="68">
        <v>250</v>
      </c>
      <c r="AB251" s="2">
        <v>45668</v>
      </c>
      <c r="AC251" s="156">
        <v>9</v>
      </c>
      <c r="AD251" s="156">
        <v>-31.8</v>
      </c>
    </row>
    <row r="252" spans="19:30" ht="15">
      <c r="S252" s="154">
        <f t="shared" si="25"/>
        <v>133.74133985124286</v>
      </c>
      <c r="T252" s="155">
        <f t="shared" si="26"/>
        <v>96.621271402629532</v>
      </c>
      <c r="U252" s="155">
        <f t="shared" si="27"/>
        <v>40.422435296585107</v>
      </c>
      <c r="V252" s="155">
        <f t="shared" si="28"/>
        <v>-4.2097701149425709E-2</v>
      </c>
      <c r="W252" s="155">
        <f t="shared" si="29"/>
        <v>-40.506630698883953</v>
      </c>
      <c r="X252" s="155">
        <f t="shared" si="30"/>
        <v>-96.705466804928392</v>
      </c>
      <c r="Y252" s="155">
        <f t="shared" si="31"/>
        <v>-133.82553525354172</v>
      </c>
      <c r="Z252" s="155">
        <f t="shared" si="32"/>
        <v>-138.4308927056444</v>
      </c>
      <c r="AA252" s="68">
        <v>251</v>
      </c>
      <c r="AB252" s="2">
        <v>45668</v>
      </c>
      <c r="AC252" s="156">
        <v>10</v>
      </c>
      <c r="AD252" s="156">
        <v>-58.8</v>
      </c>
    </row>
    <row r="253" spans="19:30" ht="15">
      <c r="S253" s="154">
        <f t="shared" si="25"/>
        <v>133.74133985124286</v>
      </c>
      <c r="T253" s="155">
        <f t="shared" si="26"/>
        <v>96.621271402629532</v>
      </c>
      <c r="U253" s="155">
        <f t="shared" si="27"/>
        <v>40.422435296585107</v>
      </c>
      <c r="V253" s="155">
        <f t="shared" si="28"/>
        <v>-4.2097701149425709E-2</v>
      </c>
      <c r="W253" s="155">
        <f t="shared" si="29"/>
        <v>-40.506630698883953</v>
      </c>
      <c r="X253" s="155">
        <f t="shared" si="30"/>
        <v>-96.705466804928392</v>
      </c>
      <c r="Y253" s="155">
        <f t="shared" si="31"/>
        <v>-133.82553525354172</v>
      </c>
      <c r="Z253" s="155">
        <f t="shared" si="32"/>
        <v>-138.4308927056444</v>
      </c>
      <c r="AA253" s="68">
        <v>252</v>
      </c>
      <c r="AB253" s="2">
        <v>45668</v>
      </c>
      <c r="AC253" s="156">
        <v>11</v>
      </c>
      <c r="AD253" s="156">
        <v>-72.099999999999994</v>
      </c>
    </row>
    <row r="254" spans="19:30" ht="15">
      <c r="S254" s="154">
        <f t="shared" si="25"/>
        <v>133.74133985124286</v>
      </c>
      <c r="T254" s="155">
        <f t="shared" si="26"/>
        <v>96.621271402629532</v>
      </c>
      <c r="U254" s="155">
        <f t="shared" si="27"/>
        <v>40.422435296585107</v>
      </c>
      <c r="V254" s="155">
        <f t="shared" si="28"/>
        <v>-4.2097701149425709E-2</v>
      </c>
      <c r="W254" s="155">
        <f t="shared" si="29"/>
        <v>-40.506630698883953</v>
      </c>
      <c r="X254" s="155">
        <f t="shared" si="30"/>
        <v>-96.705466804928392</v>
      </c>
      <c r="Y254" s="155">
        <f t="shared" si="31"/>
        <v>-133.82553525354172</v>
      </c>
      <c r="Z254" s="155">
        <f t="shared" si="32"/>
        <v>-138.4308927056444</v>
      </c>
      <c r="AA254" s="68">
        <v>253</v>
      </c>
      <c r="AB254" s="2">
        <v>45668</v>
      </c>
      <c r="AC254" s="156">
        <v>12</v>
      </c>
      <c r="AD254" s="156">
        <v>-67.800000000000011</v>
      </c>
    </row>
    <row r="255" spans="19:30" ht="15">
      <c r="S255" s="154">
        <f t="shared" si="25"/>
        <v>133.74133985124286</v>
      </c>
      <c r="T255" s="155">
        <f t="shared" si="26"/>
        <v>96.621271402629532</v>
      </c>
      <c r="U255" s="155">
        <f t="shared" si="27"/>
        <v>40.422435296585107</v>
      </c>
      <c r="V255" s="155">
        <f t="shared" si="28"/>
        <v>-4.2097701149425709E-2</v>
      </c>
      <c r="W255" s="155">
        <f t="shared" si="29"/>
        <v>-40.506630698883953</v>
      </c>
      <c r="X255" s="155">
        <f t="shared" si="30"/>
        <v>-96.705466804928392</v>
      </c>
      <c r="Y255" s="155">
        <f t="shared" si="31"/>
        <v>-133.82553525354172</v>
      </c>
      <c r="Z255" s="155">
        <f t="shared" si="32"/>
        <v>-138.4308927056444</v>
      </c>
      <c r="AA255" s="68">
        <v>254</v>
      </c>
      <c r="AB255" s="2">
        <v>45668</v>
      </c>
      <c r="AC255" s="156">
        <v>13</v>
      </c>
      <c r="AD255" s="156">
        <v>-46.400000000000006</v>
      </c>
    </row>
    <row r="256" spans="19:30" ht="15">
      <c r="S256" s="154">
        <f t="shared" si="25"/>
        <v>133.74133985124286</v>
      </c>
      <c r="T256" s="155">
        <f t="shared" si="26"/>
        <v>96.621271402629532</v>
      </c>
      <c r="U256" s="155">
        <f t="shared" si="27"/>
        <v>40.422435296585107</v>
      </c>
      <c r="V256" s="155">
        <f t="shared" si="28"/>
        <v>-4.2097701149425709E-2</v>
      </c>
      <c r="W256" s="155">
        <f t="shared" si="29"/>
        <v>-40.506630698883953</v>
      </c>
      <c r="X256" s="155">
        <f t="shared" si="30"/>
        <v>-96.705466804928392</v>
      </c>
      <c r="Y256" s="155">
        <f t="shared" si="31"/>
        <v>-133.82553525354172</v>
      </c>
      <c r="Z256" s="155">
        <f t="shared" si="32"/>
        <v>-138.4308927056444</v>
      </c>
      <c r="AA256" s="68">
        <v>255</v>
      </c>
      <c r="AB256" s="2">
        <v>45668</v>
      </c>
      <c r="AC256" s="156">
        <v>14</v>
      </c>
      <c r="AD256" s="156">
        <v>-12.7</v>
      </c>
    </row>
    <row r="257" spans="19:30" ht="15">
      <c r="S257" s="154">
        <f t="shared" si="25"/>
        <v>133.74133985124286</v>
      </c>
      <c r="T257" s="155">
        <f t="shared" si="26"/>
        <v>96.621271402629532</v>
      </c>
      <c r="U257" s="155">
        <f t="shared" si="27"/>
        <v>40.422435296585107</v>
      </c>
      <c r="V257" s="155">
        <f t="shared" si="28"/>
        <v>-4.2097701149425709E-2</v>
      </c>
      <c r="W257" s="155">
        <f t="shared" si="29"/>
        <v>-40.506630698883953</v>
      </c>
      <c r="X257" s="155">
        <f t="shared" si="30"/>
        <v>-96.705466804928392</v>
      </c>
      <c r="Y257" s="155">
        <f t="shared" si="31"/>
        <v>-133.82553525354172</v>
      </c>
      <c r="Z257" s="155">
        <f t="shared" si="32"/>
        <v>-138.4308927056444</v>
      </c>
      <c r="AA257" s="68">
        <v>256</v>
      </c>
      <c r="AB257" s="2">
        <v>45668</v>
      </c>
      <c r="AC257" s="156">
        <v>15</v>
      </c>
      <c r="AD257" s="156">
        <v>25.3</v>
      </c>
    </row>
    <row r="258" spans="19:30" ht="15">
      <c r="S258" s="154">
        <f t="shared" si="25"/>
        <v>133.74133985124286</v>
      </c>
      <c r="T258" s="155">
        <f t="shared" si="26"/>
        <v>96.621271402629532</v>
      </c>
      <c r="U258" s="155">
        <f t="shared" si="27"/>
        <v>40.422435296585107</v>
      </c>
      <c r="V258" s="155">
        <f t="shared" si="28"/>
        <v>-4.2097701149425709E-2</v>
      </c>
      <c r="W258" s="155">
        <f t="shared" si="29"/>
        <v>-40.506630698883953</v>
      </c>
      <c r="X258" s="155">
        <f t="shared" si="30"/>
        <v>-96.705466804928392</v>
      </c>
      <c r="Y258" s="155">
        <f t="shared" si="31"/>
        <v>-133.82553525354172</v>
      </c>
      <c r="Z258" s="155">
        <f t="shared" si="32"/>
        <v>-138.4308927056444</v>
      </c>
      <c r="AA258" s="68">
        <v>257</v>
      </c>
      <c r="AB258" s="2">
        <v>45668</v>
      </c>
      <c r="AC258" s="156">
        <v>16</v>
      </c>
      <c r="AD258" s="156">
        <v>58.599999999999994</v>
      </c>
    </row>
    <row r="259" spans="19:30" ht="15">
      <c r="S259" s="154">
        <f t="shared" ref="S259:S322" si="33">$B$8</f>
        <v>133.74133985124286</v>
      </c>
      <c r="T259" s="155">
        <f t="shared" ref="T259:T322" si="34">$B$9</f>
        <v>96.621271402629532</v>
      </c>
      <c r="U259" s="155">
        <f t="shared" ref="U259:U322" si="35">$B$10</f>
        <v>40.422435296585107</v>
      </c>
      <c r="V259" s="155">
        <f t="shared" ref="V259:V322" si="36">$B$11</f>
        <v>-4.2097701149425709E-2</v>
      </c>
      <c r="W259" s="155">
        <f t="shared" ref="W259:W322" si="37">$B$12</f>
        <v>-40.506630698883953</v>
      </c>
      <c r="X259" s="155">
        <f t="shared" ref="X259:X322" si="38">$B$13</f>
        <v>-96.705466804928392</v>
      </c>
      <c r="Y259" s="155">
        <f t="shared" ref="Y259:Y322" si="39">$B$14</f>
        <v>-133.82553525354172</v>
      </c>
      <c r="Z259" s="155">
        <f t="shared" ref="Z259:Z322" si="40">$B$15</f>
        <v>-138.4308927056444</v>
      </c>
      <c r="AA259" s="68">
        <v>258</v>
      </c>
      <c r="AB259" s="2">
        <v>45668</v>
      </c>
      <c r="AC259" s="156">
        <v>17</v>
      </c>
      <c r="AD259" s="156">
        <v>79.3</v>
      </c>
    </row>
    <row r="260" spans="19:30" ht="15">
      <c r="S260" s="154">
        <f t="shared" si="33"/>
        <v>133.74133985124286</v>
      </c>
      <c r="T260" s="155">
        <f t="shared" si="34"/>
        <v>96.621271402629532</v>
      </c>
      <c r="U260" s="155">
        <f t="shared" si="35"/>
        <v>40.422435296585107</v>
      </c>
      <c r="V260" s="155">
        <f t="shared" si="36"/>
        <v>-4.2097701149425709E-2</v>
      </c>
      <c r="W260" s="155">
        <f t="shared" si="37"/>
        <v>-40.506630698883953</v>
      </c>
      <c r="X260" s="155">
        <f t="shared" si="38"/>
        <v>-96.705466804928392</v>
      </c>
      <c r="Y260" s="155">
        <f t="shared" si="39"/>
        <v>-133.82553525354172</v>
      </c>
      <c r="Z260" s="155">
        <f t="shared" si="40"/>
        <v>-138.4308927056444</v>
      </c>
      <c r="AA260" s="68">
        <v>259</v>
      </c>
      <c r="AB260" s="2">
        <v>45668</v>
      </c>
      <c r="AC260" s="156">
        <v>18</v>
      </c>
      <c r="AD260" s="156">
        <v>82.699999999999989</v>
      </c>
    </row>
    <row r="261" spans="19:30" ht="15">
      <c r="S261" s="154">
        <f t="shared" si="33"/>
        <v>133.74133985124286</v>
      </c>
      <c r="T261" s="155">
        <f t="shared" si="34"/>
        <v>96.621271402629532</v>
      </c>
      <c r="U261" s="155">
        <f t="shared" si="35"/>
        <v>40.422435296585107</v>
      </c>
      <c r="V261" s="155">
        <f t="shared" si="36"/>
        <v>-4.2097701149425709E-2</v>
      </c>
      <c r="W261" s="155">
        <f t="shared" si="37"/>
        <v>-40.506630698883953</v>
      </c>
      <c r="X261" s="155">
        <f t="shared" si="38"/>
        <v>-96.705466804928392</v>
      </c>
      <c r="Y261" s="155">
        <f t="shared" si="39"/>
        <v>-133.82553525354172</v>
      </c>
      <c r="Z261" s="155">
        <f t="shared" si="40"/>
        <v>-138.4308927056444</v>
      </c>
      <c r="AA261" s="68">
        <v>260</v>
      </c>
      <c r="AB261" s="2">
        <v>45668</v>
      </c>
      <c r="AC261" s="156">
        <v>19</v>
      </c>
      <c r="AD261" s="156">
        <v>68.5</v>
      </c>
    </row>
    <row r="262" spans="19:30" ht="15">
      <c r="S262" s="154">
        <f t="shared" si="33"/>
        <v>133.74133985124286</v>
      </c>
      <c r="T262" s="155">
        <f t="shared" si="34"/>
        <v>96.621271402629532</v>
      </c>
      <c r="U262" s="155">
        <f t="shared" si="35"/>
        <v>40.422435296585107</v>
      </c>
      <c r="V262" s="155">
        <f t="shared" si="36"/>
        <v>-4.2097701149425709E-2</v>
      </c>
      <c r="W262" s="155">
        <f t="shared" si="37"/>
        <v>-40.506630698883953</v>
      </c>
      <c r="X262" s="155">
        <f t="shared" si="38"/>
        <v>-96.705466804928392</v>
      </c>
      <c r="Y262" s="155">
        <f t="shared" si="39"/>
        <v>-133.82553525354172</v>
      </c>
      <c r="Z262" s="155">
        <f t="shared" si="40"/>
        <v>-138.4308927056444</v>
      </c>
      <c r="AA262" s="68">
        <v>261</v>
      </c>
      <c r="AB262" s="2">
        <v>45668</v>
      </c>
      <c r="AC262" s="156">
        <v>20</v>
      </c>
      <c r="AD262" s="156">
        <v>40.5</v>
      </c>
    </row>
    <row r="263" spans="19:30" ht="15">
      <c r="S263" s="154">
        <f t="shared" si="33"/>
        <v>133.74133985124286</v>
      </c>
      <c r="T263" s="155">
        <f t="shared" si="34"/>
        <v>96.621271402629532</v>
      </c>
      <c r="U263" s="155">
        <f t="shared" si="35"/>
        <v>40.422435296585107</v>
      </c>
      <c r="V263" s="155">
        <f t="shared" si="36"/>
        <v>-4.2097701149425709E-2</v>
      </c>
      <c r="W263" s="155">
        <f t="shared" si="37"/>
        <v>-40.506630698883953</v>
      </c>
      <c r="X263" s="155">
        <f t="shared" si="38"/>
        <v>-96.705466804928392</v>
      </c>
      <c r="Y263" s="155">
        <f t="shared" si="39"/>
        <v>-133.82553525354172</v>
      </c>
      <c r="Z263" s="155">
        <f t="shared" si="40"/>
        <v>-138.4308927056444</v>
      </c>
      <c r="AA263" s="68">
        <v>262</v>
      </c>
      <c r="AB263" s="2">
        <v>45668</v>
      </c>
      <c r="AC263" s="156">
        <v>21</v>
      </c>
      <c r="AD263" s="156">
        <v>5.8000000000000007</v>
      </c>
    </row>
    <row r="264" spans="19:30" ht="15">
      <c r="S264" s="154">
        <f t="shared" si="33"/>
        <v>133.74133985124286</v>
      </c>
      <c r="T264" s="155">
        <f t="shared" si="34"/>
        <v>96.621271402629532</v>
      </c>
      <c r="U264" s="155">
        <f t="shared" si="35"/>
        <v>40.422435296585107</v>
      </c>
      <c r="V264" s="155">
        <f t="shared" si="36"/>
        <v>-4.2097701149425709E-2</v>
      </c>
      <c r="W264" s="155">
        <f t="shared" si="37"/>
        <v>-40.506630698883953</v>
      </c>
      <c r="X264" s="155">
        <f t="shared" si="38"/>
        <v>-96.705466804928392</v>
      </c>
      <c r="Y264" s="155">
        <f t="shared" si="39"/>
        <v>-133.82553525354172</v>
      </c>
      <c r="Z264" s="155">
        <f t="shared" si="40"/>
        <v>-138.4308927056444</v>
      </c>
      <c r="AA264" s="68">
        <v>263</v>
      </c>
      <c r="AB264" s="2">
        <v>45668</v>
      </c>
      <c r="AC264" s="156">
        <v>22</v>
      </c>
      <c r="AD264" s="156">
        <v>-27</v>
      </c>
    </row>
    <row r="265" spans="19:30" ht="15">
      <c r="S265" s="154">
        <f t="shared" si="33"/>
        <v>133.74133985124286</v>
      </c>
      <c r="T265" s="155">
        <f t="shared" si="34"/>
        <v>96.621271402629532</v>
      </c>
      <c r="U265" s="155">
        <f t="shared" si="35"/>
        <v>40.422435296585107</v>
      </c>
      <c r="V265" s="155">
        <f t="shared" si="36"/>
        <v>-4.2097701149425709E-2</v>
      </c>
      <c r="W265" s="155">
        <f t="shared" si="37"/>
        <v>-40.506630698883953</v>
      </c>
      <c r="X265" s="155">
        <f t="shared" si="38"/>
        <v>-96.705466804928392</v>
      </c>
      <c r="Y265" s="155">
        <f t="shared" si="39"/>
        <v>-133.82553525354172</v>
      </c>
      <c r="Z265" s="155">
        <f t="shared" si="40"/>
        <v>-138.4308927056444</v>
      </c>
      <c r="AA265" s="68">
        <v>264</v>
      </c>
      <c r="AB265" s="2">
        <v>45668</v>
      </c>
      <c r="AC265" s="156">
        <v>23</v>
      </c>
      <c r="AD265" s="156">
        <v>-50.5</v>
      </c>
    </row>
    <row r="266" spans="19:30" ht="15">
      <c r="S266" s="154">
        <f t="shared" si="33"/>
        <v>133.74133985124286</v>
      </c>
      <c r="T266" s="155">
        <f t="shared" si="34"/>
        <v>96.621271402629532</v>
      </c>
      <c r="U266" s="155">
        <f t="shared" si="35"/>
        <v>40.422435296585107</v>
      </c>
      <c r="V266" s="155">
        <f t="shared" si="36"/>
        <v>-4.2097701149425709E-2</v>
      </c>
      <c r="W266" s="155">
        <f t="shared" si="37"/>
        <v>-40.506630698883953</v>
      </c>
      <c r="X266" s="155">
        <f t="shared" si="38"/>
        <v>-96.705466804928392</v>
      </c>
      <c r="Y266" s="155">
        <f t="shared" si="39"/>
        <v>-133.82553525354172</v>
      </c>
      <c r="Z266" s="155">
        <f t="shared" si="40"/>
        <v>-138.4308927056444</v>
      </c>
      <c r="AA266" s="68">
        <v>265</v>
      </c>
      <c r="AB266" s="2">
        <v>45669</v>
      </c>
      <c r="AC266" s="156">
        <v>0</v>
      </c>
      <c r="AD266" s="156">
        <v>-59.4</v>
      </c>
    </row>
    <row r="267" spans="19:30" ht="15">
      <c r="S267" s="154">
        <f t="shared" si="33"/>
        <v>133.74133985124286</v>
      </c>
      <c r="T267" s="155">
        <f t="shared" si="34"/>
        <v>96.621271402629532</v>
      </c>
      <c r="U267" s="155">
        <f t="shared" si="35"/>
        <v>40.422435296585107</v>
      </c>
      <c r="V267" s="155">
        <f t="shared" si="36"/>
        <v>-4.2097701149425709E-2</v>
      </c>
      <c r="W267" s="155">
        <f t="shared" si="37"/>
        <v>-40.506630698883953</v>
      </c>
      <c r="X267" s="155">
        <f t="shared" si="38"/>
        <v>-96.705466804928392</v>
      </c>
      <c r="Y267" s="155">
        <f t="shared" si="39"/>
        <v>-133.82553525354172</v>
      </c>
      <c r="Z267" s="155">
        <f t="shared" si="40"/>
        <v>-138.4308927056444</v>
      </c>
      <c r="AA267" s="68">
        <v>266</v>
      </c>
      <c r="AB267" s="2">
        <v>45669</v>
      </c>
      <c r="AC267" s="156">
        <v>1</v>
      </c>
      <c r="AD267" s="156">
        <v>-52.800000000000004</v>
      </c>
    </row>
    <row r="268" spans="19:30" ht="15">
      <c r="S268" s="154">
        <f t="shared" si="33"/>
        <v>133.74133985124286</v>
      </c>
      <c r="T268" s="155">
        <f t="shared" si="34"/>
        <v>96.621271402629532</v>
      </c>
      <c r="U268" s="155">
        <f t="shared" si="35"/>
        <v>40.422435296585107</v>
      </c>
      <c r="V268" s="155">
        <f t="shared" si="36"/>
        <v>-4.2097701149425709E-2</v>
      </c>
      <c r="W268" s="155">
        <f t="shared" si="37"/>
        <v>-40.506630698883953</v>
      </c>
      <c r="X268" s="155">
        <f t="shared" si="38"/>
        <v>-96.705466804928392</v>
      </c>
      <c r="Y268" s="155">
        <f t="shared" si="39"/>
        <v>-133.82553525354172</v>
      </c>
      <c r="Z268" s="155">
        <f t="shared" si="40"/>
        <v>-138.4308927056444</v>
      </c>
      <c r="AA268" s="68">
        <v>267</v>
      </c>
      <c r="AB268" s="2">
        <v>45669</v>
      </c>
      <c r="AC268" s="156">
        <v>2</v>
      </c>
      <c r="AD268" s="156">
        <v>-33.700000000000003</v>
      </c>
    </row>
    <row r="269" spans="19:30" ht="15">
      <c r="S269" s="154">
        <f t="shared" si="33"/>
        <v>133.74133985124286</v>
      </c>
      <c r="T269" s="155">
        <f t="shared" si="34"/>
        <v>96.621271402629532</v>
      </c>
      <c r="U269" s="155">
        <f t="shared" si="35"/>
        <v>40.422435296585107</v>
      </c>
      <c r="V269" s="155">
        <f t="shared" si="36"/>
        <v>-4.2097701149425709E-2</v>
      </c>
      <c r="W269" s="155">
        <f t="shared" si="37"/>
        <v>-40.506630698883953</v>
      </c>
      <c r="X269" s="155">
        <f t="shared" si="38"/>
        <v>-96.705466804928392</v>
      </c>
      <c r="Y269" s="155">
        <f t="shared" si="39"/>
        <v>-133.82553525354172</v>
      </c>
      <c r="Z269" s="155">
        <f t="shared" si="40"/>
        <v>-138.4308927056444</v>
      </c>
      <c r="AA269" s="68">
        <v>268</v>
      </c>
      <c r="AB269" s="2">
        <v>45669</v>
      </c>
      <c r="AC269" s="156">
        <v>3</v>
      </c>
      <c r="AD269" s="156">
        <v>-8</v>
      </c>
    </row>
    <row r="270" spans="19:30" ht="15">
      <c r="S270" s="154">
        <f t="shared" si="33"/>
        <v>133.74133985124286</v>
      </c>
      <c r="T270" s="155">
        <f t="shared" si="34"/>
        <v>96.621271402629532</v>
      </c>
      <c r="U270" s="155">
        <f t="shared" si="35"/>
        <v>40.422435296585107</v>
      </c>
      <c r="V270" s="155">
        <f t="shared" si="36"/>
        <v>-4.2097701149425709E-2</v>
      </c>
      <c r="W270" s="155">
        <f t="shared" si="37"/>
        <v>-40.506630698883953</v>
      </c>
      <c r="X270" s="155">
        <f t="shared" si="38"/>
        <v>-96.705466804928392</v>
      </c>
      <c r="Y270" s="155">
        <f t="shared" si="39"/>
        <v>-133.82553525354172</v>
      </c>
      <c r="Z270" s="155">
        <f t="shared" si="40"/>
        <v>-138.4308927056444</v>
      </c>
      <c r="AA270" s="68">
        <v>269</v>
      </c>
      <c r="AB270" s="2">
        <v>45669</v>
      </c>
      <c r="AC270" s="156">
        <v>4</v>
      </c>
      <c r="AD270" s="156">
        <v>16.7</v>
      </c>
    </row>
    <row r="271" spans="19:30" ht="15">
      <c r="S271" s="154">
        <f t="shared" si="33"/>
        <v>133.74133985124286</v>
      </c>
      <c r="T271" s="155">
        <f t="shared" si="34"/>
        <v>96.621271402629532</v>
      </c>
      <c r="U271" s="155">
        <f t="shared" si="35"/>
        <v>40.422435296585107</v>
      </c>
      <c r="V271" s="155">
        <f t="shared" si="36"/>
        <v>-4.2097701149425709E-2</v>
      </c>
      <c r="W271" s="155">
        <f t="shared" si="37"/>
        <v>-40.506630698883953</v>
      </c>
      <c r="X271" s="155">
        <f t="shared" si="38"/>
        <v>-96.705466804928392</v>
      </c>
      <c r="Y271" s="155">
        <f t="shared" si="39"/>
        <v>-133.82553525354172</v>
      </c>
      <c r="Z271" s="155">
        <f t="shared" si="40"/>
        <v>-138.4308927056444</v>
      </c>
      <c r="AA271" s="68">
        <v>270</v>
      </c>
      <c r="AB271" s="2">
        <v>45669</v>
      </c>
      <c r="AC271" s="156">
        <v>5</v>
      </c>
      <c r="AD271" s="156">
        <v>33.300000000000004</v>
      </c>
    </row>
    <row r="272" spans="19:30" ht="15">
      <c r="S272" s="154">
        <f t="shared" si="33"/>
        <v>133.74133985124286</v>
      </c>
      <c r="T272" s="155">
        <f t="shared" si="34"/>
        <v>96.621271402629532</v>
      </c>
      <c r="U272" s="155">
        <f t="shared" si="35"/>
        <v>40.422435296585107</v>
      </c>
      <c r="V272" s="155">
        <f t="shared" si="36"/>
        <v>-4.2097701149425709E-2</v>
      </c>
      <c r="W272" s="155">
        <f t="shared" si="37"/>
        <v>-40.506630698883953</v>
      </c>
      <c r="X272" s="155">
        <f t="shared" si="38"/>
        <v>-96.705466804928392</v>
      </c>
      <c r="Y272" s="155">
        <f t="shared" si="39"/>
        <v>-133.82553525354172</v>
      </c>
      <c r="Z272" s="155">
        <f t="shared" si="40"/>
        <v>-138.4308927056444</v>
      </c>
      <c r="AA272" s="68">
        <v>271</v>
      </c>
      <c r="AB272" s="2">
        <v>45669</v>
      </c>
      <c r="AC272" s="156">
        <v>6</v>
      </c>
      <c r="AD272" s="156">
        <v>37.299999999999997</v>
      </c>
    </row>
    <row r="273" spans="19:30" ht="15">
      <c r="S273" s="154">
        <f t="shared" si="33"/>
        <v>133.74133985124286</v>
      </c>
      <c r="T273" s="155">
        <f t="shared" si="34"/>
        <v>96.621271402629532</v>
      </c>
      <c r="U273" s="155">
        <f t="shared" si="35"/>
        <v>40.422435296585107</v>
      </c>
      <c r="V273" s="155">
        <f t="shared" si="36"/>
        <v>-4.2097701149425709E-2</v>
      </c>
      <c r="W273" s="155">
        <f t="shared" si="37"/>
        <v>-40.506630698883953</v>
      </c>
      <c r="X273" s="155">
        <f t="shared" si="38"/>
        <v>-96.705466804928392</v>
      </c>
      <c r="Y273" s="155">
        <f t="shared" si="39"/>
        <v>-133.82553525354172</v>
      </c>
      <c r="Z273" s="155">
        <f t="shared" si="40"/>
        <v>-138.4308927056444</v>
      </c>
      <c r="AA273" s="68">
        <v>272</v>
      </c>
      <c r="AB273" s="2">
        <v>45669</v>
      </c>
      <c r="AC273" s="156">
        <v>7</v>
      </c>
      <c r="AD273" s="156">
        <v>27.700000000000003</v>
      </c>
    </row>
    <row r="274" spans="19:30" ht="15">
      <c r="S274" s="154">
        <f t="shared" si="33"/>
        <v>133.74133985124286</v>
      </c>
      <c r="T274" s="155">
        <f t="shared" si="34"/>
        <v>96.621271402629532</v>
      </c>
      <c r="U274" s="155">
        <f t="shared" si="35"/>
        <v>40.422435296585107</v>
      </c>
      <c r="V274" s="155">
        <f t="shared" si="36"/>
        <v>-4.2097701149425709E-2</v>
      </c>
      <c r="W274" s="155">
        <f t="shared" si="37"/>
        <v>-40.506630698883953</v>
      </c>
      <c r="X274" s="155">
        <f t="shared" si="38"/>
        <v>-96.705466804928392</v>
      </c>
      <c r="Y274" s="155">
        <f t="shared" si="39"/>
        <v>-133.82553525354172</v>
      </c>
      <c r="Z274" s="155">
        <f t="shared" si="40"/>
        <v>-138.4308927056444</v>
      </c>
      <c r="AA274" s="68">
        <v>273</v>
      </c>
      <c r="AB274" s="2">
        <v>45669</v>
      </c>
      <c r="AC274" s="156">
        <v>8</v>
      </c>
      <c r="AD274" s="156">
        <v>7.1</v>
      </c>
    </row>
    <row r="275" spans="19:30" ht="15">
      <c r="S275" s="154">
        <f t="shared" si="33"/>
        <v>133.74133985124286</v>
      </c>
      <c r="T275" s="155">
        <f t="shared" si="34"/>
        <v>96.621271402629532</v>
      </c>
      <c r="U275" s="155">
        <f t="shared" si="35"/>
        <v>40.422435296585107</v>
      </c>
      <c r="V275" s="155">
        <f t="shared" si="36"/>
        <v>-4.2097701149425709E-2</v>
      </c>
      <c r="W275" s="155">
        <f t="shared" si="37"/>
        <v>-40.506630698883953</v>
      </c>
      <c r="X275" s="155">
        <f t="shared" si="38"/>
        <v>-96.705466804928392</v>
      </c>
      <c r="Y275" s="155">
        <f t="shared" si="39"/>
        <v>-133.82553525354172</v>
      </c>
      <c r="Z275" s="155">
        <f t="shared" si="40"/>
        <v>-138.4308927056444</v>
      </c>
      <c r="AA275" s="68">
        <v>274</v>
      </c>
      <c r="AB275" s="2">
        <v>45669</v>
      </c>
      <c r="AC275" s="156">
        <v>9</v>
      </c>
      <c r="AD275" s="156">
        <v>-18.600000000000001</v>
      </c>
    </row>
    <row r="276" spans="19:30" ht="15">
      <c r="S276" s="154">
        <f t="shared" si="33"/>
        <v>133.74133985124286</v>
      </c>
      <c r="T276" s="155">
        <f t="shared" si="34"/>
        <v>96.621271402629532</v>
      </c>
      <c r="U276" s="155">
        <f t="shared" si="35"/>
        <v>40.422435296585107</v>
      </c>
      <c r="V276" s="155">
        <f t="shared" si="36"/>
        <v>-4.2097701149425709E-2</v>
      </c>
      <c r="W276" s="155">
        <f t="shared" si="37"/>
        <v>-40.506630698883953</v>
      </c>
      <c r="X276" s="155">
        <f t="shared" si="38"/>
        <v>-96.705466804928392</v>
      </c>
      <c r="Y276" s="155">
        <f t="shared" si="39"/>
        <v>-133.82553525354172</v>
      </c>
      <c r="Z276" s="155">
        <f t="shared" si="40"/>
        <v>-138.4308927056444</v>
      </c>
      <c r="AA276" s="68">
        <v>275</v>
      </c>
      <c r="AB276" s="2">
        <v>45669</v>
      </c>
      <c r="AC276" s="156">
        <v>10</v>
      </c>
      <c r="AD276" s="156">
        <v>-42.199999999999996</v>
      </c>
    </row>
    <row r="277" spans="19:30" ht="15">
      <c r="S277" s="154">
        <f t="shared" si="33"/>
        <v>133.74133985124286</v>
      </c>
      <c r="T277" s="155">
        <f t="shared" si="34"/>
        <v>96.621271402629532</v>
      </c>
      <c r="U277" s="155">
        <f t="shared" si="35"/>
        <v>40.422435296585107</v>
      </c>
      <c r="V277" s="155">
        <f t="shared" si="36"/>
        <v>-4.2097701149425709E-2</v>
      </c>
      <c r="W277" s="155">
        <f t="shared" si="37"/>
        <v>-40.506630698883953</v>
      </c>
      <c r="X277" s="155">
        <f t="shared" si="38"/>
        <v>-96.705466804928392</v>
      </c>
      <c r="Y277" s="155">
        <f t="shared" si="39"/>
        <v>-133.82553525354172</v>
      </c>
      <c r="Z277" s="155">
        <f t="shared" si="40"/>
        <v>-138.4308927056444</v>
      </c>
      <c r="AA277" s="68">
        <v>276</v>
      </c>
      <c r="AB277" s="2">
        <v>45669</v>
      </c>
      <c r="AC277" s="156">
        <v>11</v>
      </c>
      <c r="AD277" s="156">
        <v>-56.999999999999993</v>
      </c>
    </row>
    <row r="278" spans="19:30" ht="15">
      <c r="S278" s="154">
        <f t="shared" si="33"/>
        <v>133.74133985124286</v>
      </c>
      <c r="T278" s="155">
        <f t="shared" si="34"/>
        <v>96.621271402629532</v>
      </c>
      <c r="U278" s="155">
        <f t="shared" si="35"/>
        <v>40.422435296585107</v>
      </c>
      <c r="V278" s="155">
        <f t="shared" si="36"/>
        <v>-4.2097701149425709E-2</v>
      </c>
      <c r="W278" s="155">
        <f t="shared" si="37"/>
        <v>-40.506630698883953</v>
      </c>
      <c r="X278" s="155">
        <f t="shared" si="38"/>
        <v>-96.705466804928392</v>
      </c>
      <c r="Y278" s="155">
        <f t="shared" si="39"/>
        <v>-133.82553525354172</v>
      </c>
      <c r="Z278" s="155">
        <f t="shared" si="40"/>
        <v>-138.4308927056444</v>
      </c>
      <c r="AA278" s="68">
        <v>277</v>
      </c>
      <c r="AB278" s="2">
        <v>45669</v>
      </c>
      <c r="AC278" s="156">
        <v>12</v>
      </c>
      <c r="AD278" s="156">
        <v>-58.3</v>
      </c>
    </row>
    <row r="279" spans="19:30" ht="15">
      <c r="S279" s="154">
        <f t="shared" si="33"/>
        <v>133.74133985124286</v>
      </c>
      <c r="T279" s="155">
        <f t="shared" si="34"/>
        <v>96.621271402629532</v>
      </c>
      <c r="U279" s="155">
        <f t="shared" si="35"/>
        <v>40.422435296585107</v>
      </c>
      <c r="V279" s="155">
        <f t="shared" si="36"/>
        <v>-4.2097701149425709E-2</v>
      </c>
      <c r="W279" s="155">
        <f t="shared" si="37"/>
        <v>-40.506630698883953</v>
      </c>
      <c r="X279" s="155">
        <f t="shared" si="38"/>
        <v>-96.705466804928392</v>
      </c>
      <c r="Y279" s="155">
        <f t="shared" si="39"/>
        <v>-133.82553525354172</v>
      </c>
      <c r="Z279" s="155">
        <f t="shared" si="40"/>
        <v>-138.4308927056444</v>
      </c>
      <c r="AA279" s="68">
        <v>278</v>
      </c>
      <c r="AB279" s="2">
        <v>45669</v>
      </c>
      <c r="AC279" s="156">
        <v>13</v>
      </c>
      <c r="AD279" s="156">
        <v>-45</v>
      </c>
    </row>
    <row r="280" spans="19:30" ht="15">
      <c r="S280" s="154">
        <f t="shared" si="33"/>
        <v>133.74133985124286</v>
      </c>
      <c r="T280" s="155">
        <f t="shared" si="34"/>
        <v>96.621271402629532</v>
      </c>
      <c r="U280" s="155">
        <f t="shared" si="35"/>
        <v>40.422435296585107</v>
      </c>
      <c r="V280" s="155">
        <f t="shared" si="36"/>
        <v>-4.2097701149425709E-2</v>
      </c>
      <c r="W280" s="155">
        <f t="shared" si="37"/>
        <v>-40.506630698883953</v>
      </c>
      <c r="X280" s="155">
        <f t="shared" si="38"/>
        <v>-96.705466804928392</v>
      </c>
      <c r="Y280" s="155">
        <f t="shared" si="39"/>
        <v>-133.82553525354172</v>
      </c>
      <c r="Z280" s="155">
        <f t="shared" si="40"/>
        <v>-138.4308927056444</v>
      </c>
      <c r="AA280" s="68">
        <v>279</v>
      </c>
      <c r="AB280" s="2">
        <v>45669</v>
      </c>
      <c r="AC280" s="156">
        <v>14</v>
      </c>
      <c r="AD280" s="156">
        <v>-19.7</v>
      </c>
    </row>
    <row r="281" spans="19:30" ht="15">
      <c r="S281" s="154">
        <f t="shared" si="33"/>
        <v>133.74133985124286</v>
      </c>
      <c r="T281" s="155">
        <f t="shared" si="34"/>
        <v>96.621271402629532</v>
      </c>
      <c r="U281" s="155">
        <f t="shared" si="35"/>
        <v>40.422435296585107</v>
      </c>
      <c r="V281" s="155">
        <f t="shared" si="36"/>
        <v>-4.2097701149425709E-2</v>
      </c>
      <c r="W281" s="155">
        <f t="shared" si="37"/>
        <v>-40.506630698883953</v>
      </c>
      <c r="X281" s="155">
        <f t="shared" si="38"/>
        <v>-96.705466804928392</v>
      </c>
      <c r="Y281" s="155">
        <f t="shared" si="39"/>
        <v>-133.82553525354172</v>
      </c>
      <c r="Z281" s="155">
        <f t="shared" si="40"/>
        <v>-138.4308927056444</v>
      </c>
      <c r="AA281" s="68">
        <v>280</v>
      </c>
      <c r="AB281" s="2">
        <v>45669</v>
      </c>
      <c r="AC281" s="156">
        <v>15</v>
      </c>
      <c r="AD281" s="156">
        <v>12.1</v>
      </c>
    </row>
    <row r="282" spans="19:30" ht="15">
      <c r="S282" s="154">
        <f t="shared" si="33"/>
        <v>133.74133985124286</v>
      </c>
      <c r="T282" s="155">
        <f t="shared" si="34"/>
        <v>96.621271402629532</v>
      </c>
      <c r="U282" s="155">
        <f t="shared" si="35"/>
        <v>40.422435296585107</v>
      </c>
      <c r="V282" s="155">
        <f t="shared" si="36"/>
        <v>-4.2097701149425709E-2</v>
      </c>
      <c r="W282" s="155">
        <f t="shared" si="37"/>
        <v>-40.506630698883953</v>
      </c>
      <c r="X282" s="155">
        <f t="shared" si="38"/>
        <v>-96.705466804928392</v>
      </c>
      <c r="Y282" s="155">
        <f t="shared" si="39"/>
        <v>-133.82553525354172</v>
      </c>
      <c r="Z282" s="155">
        <f t="shared" si="40"/>
        <v>-138.4308927056444</v>
      </c>
      <c r="AA282" s="68">
        <v>281</v>
      </c>
      <c r="AB282" s="2">
        <v>45669</v>
      </c>
      <c r="AC282" s="156">
        <v>16</v>
      </c>
      <c r="AD282" s="156">
        <v>43.1</v>
      </c>
    </row>
    <row r="283" spans="19:30" ht="15">
      <c r="S283" s="154">
        <f t="shared" si="33"/>
        <v>133.74133985124286</v>
      </c>
      <c r="T283" s="155">
        <f t="shared" si="34"/>
        <v>96.621271402629532</v>
      </c>
      <c r="U283" s="155">
        <f t="shared" si="35"/>
        <v>40.422435296585107</v>
      </c>
      <c r="V283" s="155">
        <f t="shared" si="36"/>
        <v>-4.2097701149425709E-2</v>
      </c>
      <c r="W283" s="155">
        <f t="shared" si="37"/>
        <v>-40.506630698883953</v>
      </c>
      <c r="X283" s="155">
        <f t="shared" si="38"/>
        <v>-96.705466804928392</v>
      </c>
      <c r="Y283" s="155">
        <f t="shared" si="39"/>
        <v>-133.82553525354172</v>
      </c>
      <c r="Z283" s="155">
        <f t="shared" si="40"/>
        <v>-138.4308927056444</v>
      </c>
      <c r="AA283" s="68">
        <v>282</v>
      </c>
      <c r="AB283" s="2">
        <v>45669</v>
      </c>
      <c r="AC283" s="156">
        <v>17</v>
      </c>
      <c r="AD283" s="156">
        <v>66.2</v>
      </c>
    </row>
    <row r="284" spans="19:30" ht="15">
      <c r="S284" s="154">
        <f t="shared" si="33"/>
        <v>133.74133985124286</v>
      </c>
      <c r="T284" s="155">
        <f t="shared" si="34"/>
        <v>96.621271402629532</v>
      </c>
      <c r="U284" s="155">
        <f t="shared" si="35"/>
        <v>40.422435296585107</v>
      </c>
      <c r="V284" s="155">
        <f t="shared" si="36"/>
        <v>-4.2097701149425709E-2</v>
      </c>
      <c r="W284" s="155">
        <f t="shared" si="37"/>
        <v>-40.506630698883953</v>
      </c>
      <c r="X284" s="155">
        <f t="shared" si="38"/>
        <v>-96.705466804928392</v>
      </c>
      <c r="Y284" s="155">
        <f t="shared" si="39"/>
        <v>-133.82553525354172</v>
      </c>
      <c r="Z284" s="155">
        <f t="shared" si="40"/>
        <v>-138.4308927056444</v>
      </c>
      <c r="AA284" s="68">
        <v>283</v>
      </c>
      <c r="AB284" s="2">
        <v>45669</v>
      </c>
      <c r="AC284" s="156">
        <v>18</v>
      </c>
      <c r="AD284" s="156">
        <v>76.2</v>
      </c>
    </row>
    <row r="285" spans="19:30" ht="15">
      <c r="S285" s="154">
        <f t="shared" si="33"/>
        <v>133.74133985124286</v>
      </c>
      <c r="T285" s="155">
        <f t="shared" si="34"/>
        <v>96.621271402629532</v>
      </c>
      <c r="U285" s="155">
        <f t="shared" si="35"/>
        <v>40.422435296585107</v>
      </c>
      <c r="V285" s="155">
        <f t="shared" si="36"/>
        <v>-4.2097701149425709E-2</v>
      </c>
      <c r="W285" s="155">
        <f t="shared" si="37"/>
        <v>-40.506630698883953</v>
      </c>
      <c r="X285" s="155">
        <f t="shared" si="38"/>
        <v>-96.705466804928392</v>
      </c>
      <c r="Y285" s="155">
        <f t="shared" si="39"/>
        <v>-133.82553525354172</v>
      </c>
      <c r="Z285" s="155">
        <f t="shared" si="40"/>
        <v>-138.4308927056444</v>
      </c>
      <c r="AA285" s="68">
        <v>284</v>
      </c>
      <c r="AB285" s="2">
        <v>45669</v>
      </c>
      <c r="AC285" s="156">
        <v>19</v>
      </c>
      <c r="AD285" s="156">
        <v>71.2</v>
      </c>
    </row>
    <row r="286" spans="19:30" ht="15">
      <c r="S286" s="154">
        <f t="shared" si="33"/>
        <v>133.74133985124286</v>
      </c>
      <c r="T286" s="155">
        <f t="shared" si="34"/>
        <v>96.621271402629532</v>
      </c>
      <c r="U286" s="155">
        <f t="shared" si="35"/>
        <v>40.422435296585107</v>
      </c>
      <c r="V286" s="155">
        <f t="shared" si="36"/>
        <v>-4.2097701149425709E-2</v>
      </c>
      <c r="W286" s="155">
        <f t="shared" si="37"/>
        <v>-40.506630698883953</v>
      </c>
      <c r="X286" s="155">
        <f t="shared" si="38"/>
        <v>-96.705466804928392</v>
      </c>
      <c r="Y286" s="155">
        <f t="shared" si="39"/>
        <v>-133.82553525354172</v>
      </c>
      <c r="Z286" s="155">
        <f t="shared" si="40"/>
        <v>-138.4308927056444</v>
      </c>
      <c r="AA286" s="68">
        <v>285</v>
      </c>
      <c r="AB286" s="2">
        <v>45669</v>
      </c>
      <c r="AC286" s="156">
        <v>20</v>
      </c>
      <c r="AD286" s="156">
        <v>52.7</v>
      </c>
    </row>
    <row r="287" spans="19:30" ht="15">
      <c r="S287" s="154">
        <f t="shared" si="33"/>
        <v>133.74133985124286</v>
      </c>
      <c r="T287" s="155">
        <f t="shared" si="34"/>
        <v>96.621271402629532</v>
      </c>
      <c r="U287" s="155">
        <f t="shared" si="35"/>
        <v>40.422435296585107</v>
      </c>
      <c r="V287" s="155">
        <f t="shared" si="36"/>
        <v>-4.2097701149425709E-2</v>
      </c>
      <c r="W287" s="155">
        <f t="shared" si="37"/>
        <v>-40.506630698883953</v>
      </c>
      <c r="X287" s="155">
        <f t="shared" si="38"/>
        <v>-96.705466804928392</v>
      </c>
      <c r="Y287" s="155">
        <f t="shared" si="39"/>
        <v>-133.82553525354172</v>
      </c>
      <c r="Z287" s="155">
        <f t="shared" si="40"/>
        <v>-138.4308927056444</v>
      </c>
      <c r="AA287" s="68">
        <v>286</v>
      </c>
      <c r="AB287" s="2">
        <v>45669</v>
      </c>
      <c r="AC287" s="156">
        <v>21</v>
      </c>
      <c r="AD287" s="156">
        <v>25.4</v>
      </c>
    </row>
    <row r="288" spans="19:30" ht="15">
      <c r="S288" s="154">
        <f t="shared" si="33"/>
        <v>133.74133985124286</v>
      </c>
      <c r="T288" s="155">
        <f t="shared" si="34"/>
        <v>96.621271402629532</v>
      </c>
      <c r="U288" s="155">
        <f t="shared" si="35"/>
        <v>40.422435296585107</v>
      </c>
      <c r="V288" s="155">
        <f t="shared" si="36"/>
        <v>-4.2097701149425709E-2</v>
      </c>
      <c r="W288" s="155">
        <f t="shared" si="37"/>
        <v>-40.506630698883953</v>
      </c>
      <c r="X288" s="155">
        <f t="shared" si="38"/>
        <v>-96.705466804928392</v>
      </c>
      <c r="Y288" s="155">
        <f t="shared" si="39"/>
        <v>-133.82553525354172</v>
      </c>
      <c r="Z288" s="155">
        <f t="shared" si="40"/>
        <v>-138.4308927056444</v>
      </c>
      <c r="AA288" s="68">
        <v>287</v>
      </c>
      <c r="AB288" s="2">
        <v>45669</v>
      </c>
      <c r="AC288" s="156">
        <v>22</v>
      </c>
      <c r="AD288" s="156">
        <v>-4.2</v>
      </c>
    </row>
    <row r="289" spans="19:30" ht="15">
      <c r="S289" s="154">
        <f t="shared" si="33"/>
        <v>133.74133985124286</v>
      </c>
      <c r="T289" s="155">
        <f t="shared" si="34"/>
        <v>96.621271402629532</v>
      </c>
      <c r="U289" s="155">
        <f t="shared" si="35"/>
        <v>40.422435296585107</v>
      </c>
      <c r="V289" s="155">
        <f t="shared" si="36"/>
        <v>-4.2097701149425709E-2</v>
      </c>
      <c r="W289" s="155">
        <f t="shared" si="37"/>
        <v>-40.506630698883953</v>
      </c>
      <c r="X289" s="155">
        <f t="shared" si="38"/>
        <v>-96.705466804928392</v>
      </c>
      <c r="Y289" s="155">
        <f t="shared" si="39"/>
        <v>-133.82553525354172</v>
      </c>
      <c r="Z289" s="155">
        <f t="shared" si="40"/>
        <v>-138.4308927056444</v>
      </c>
      <c r="AA289" s="68">
        <v>288</v>
      </c>
      <c r="AB289" s="2">
        <v>45669</v>
      </c>
      <c r="AC289" s="156">
        <v>23</v>
      </c>
      <c r="AD289" s="156">
        <v>-29.4</v>
      </c>
    </row>
    <row r="290" spans="19:30" ht="15">
      <c r="S290" s="154">
        <f t="shared" si="33"/>
        <v>133.74133985124286</v>
      </c>
      <c r="T290" s="155">
        <f t="shared" si="34"/>
        <v>96.621271402629532</v>
      </c>
      <c r="U290" s="155">
        <f t="shared" si="35"/>
        <v>40.422435296585107</v>
      </c>
      <c r="V290" s="155">
        <f t="shared" si="36"/>
        <v>-4.2097701149425709E-2</v>
      </c>
      <c r="W290" s="155">
        <f t="shared" si="37"/>
        <v>-40.506630698883953</v>
      </c>
      <c r="X290" s="155">
        <f t="shared" si="38"/>
        <v>-96.705466804928392</v>
      </c>
      <c r="Y290" s="155">
        <f t="shared" si="39"/>
        <v>-133.82553525354172</v>
      </c>
      <c r="Z290" s="155">
        <f t="shared" si="40"/>
        <v>-138.4308927056444</v>
      </c>
      <c r="AA290" s="68">
        <v>289</v>
      </c>
      <c r="AB290" s="2">
        <v>45670</v>
      </c>
      <c r="AC290" s="156">
        <v>0</v>
      </c>
      <c r="AD290" s="156">
        <v>-44.9</v>
      </c>
    </row>
    <row r="291" spans="19:30" ht="15">
      <c r="S291" s="154">
        <f t="shared" si="33"/>
        <v>133.74133985124286</v>
      </c>
      <c r="T291" s="155">
        <f t="shared" si="34"/>
        <v>96.621271402629532</v>
      </c>
      <c r="U291" s="155">
        <f t="shared" si="35"/>
        <v>40.422435296585107</v>
      </c>
      <c r="V291" s="155">
        <f t="shared" si="36"/>
        <v>-4.2097701149425709E-2</v>
      </c>
      <c r="W291" s="155">
        <f t="shared" si="37"/>
        <v>-40.506630698883953</v>
      </c>
      <c r="X291" s="155">
        <f t="shared" si="38"/>
        <v>-96.705466804928392</v>
      </c>
      <c r="Y291" s="155">
        <f t="shared" si="39"/>
        <v>-133.82553525354172</v>
      </c>
      <c r="Z291" s="155">
        <f t="shared" si="40"/>
        <v>-138.4308927056444</v>
      </c>
      <c r="AA291" s="68">
        <v>290</v>
      </c>
      <c r="AB291" s="2">
        <v>45670</v>
      </c>
      <c r="AC291" s="156">
        <v>1</v>
      </c>
      <c r="AD291" s="156">
        <v>-48.3</v>
      </c>
    </row>
    <row r="292" spans="19:30" ht="15">
      <c r="S292" s="154">
        <f t="shared" si="33"/>
        <v>133.74133985124286</v>
      </c>
      <c r="T292" s="155">
        <f t="shared" si="34"/>
        <v>96.621271402629532</v>
      </c>
      <c r="U292" s="155">
        <f t="shared" si="35"/>
        <v>40.422435296585107</v>
      </c>
      <c r="V292" s="155">
        <f t="shared" si="36"/>
        <v>-4.2097701149425709E-2</v>
      </c>
      <c r="W292" s="155">
        <f t="shared" si="37"/>
        <v>-40.506630698883953</v>
      </c>
      <c r="X292" s="155">
        <f t="shared" si="38"/>
        <v>-96.705466804928392</v>
      </c>
      <c r="Y292" s="155">
        <f t="shared" si="39"/>
        <v>-133.82553525354172</v>
      </c>
      <c r="Z292" s="155">
        <f t="shared" si="40"/>
        <v>-138.4308927056444</v>
      </c>
      <c r="AA292" s="68">
        <v>291</v>
      </c>
      <c r="AB292" s="2">
        <v>45670</v>
      </c>
      <c r="AC292" s="156">
        <v>2</v>
      </c>
      <c r="AD292" s="156">
        <v>-40.1</v>
      </c>
    </row>
    <row r="293" spans="19:30" ht="15">
      <c r="S293" s="154">
        <f t="shared" si="33"/>
        <v>133.74133985124286</v>
      </c>
      <c r="T293" s="155">
        <f t="shared" si="34"/>
        <v>96.621271402629532</v>
      </c>
      <c r="U293" s="155">
        <f t="shared" si="35"/>
        <v>40.422435296585107</v>
      </c>
      <c r="V293" s="155">
        <f t="shared" si="36"/>
        <v>-4.2097701149425709E-2</v>
      </c>
      <c r="W293" s="155">
        <f t="shared" si="37"/>
        <v>-40.506630698883953</v>
      </c>
      <c r="X293" s="155">
        <f t="shared" si="38"/>
        <v>-96.705466804928392</v>
      </c>
      <c r="Y293" s="155">
        <f t="shared" si="39"/>
        <v>-133.82553525354172</v>
      </c>
      <c r="Z293" s="155">
        <f t="shared" si="40"/>
        <v>-138.4308927056444</v>
      </c>
      <c r="AA293" s="68">
        <v>292</v>
      </c>
      <c r="AB293" s="2">
        <v>45670</v>
      </c>
      <c r="AC293" s="156">
        <v>3</v>
      </c>
      <c r="AD293" s="156">
        <v>-24</v>
      </c>
    </row>
    <row r="294" spans="19:30" ht="15">
      <c r="S294" s="154">
        <f t="shared" si="33"/>
        <v>133.74133985124286</v>
      </c>
      <c r="T294" s="155">
        <f t="shared" si="34"/>
        <v>96.621271402629532</v>
      </c>
      <c r="U294" s="155">
        <f t="shared" si="35"/>
        <v>40.422435296585107</v>
      </c>
      <c r="V294" s="155">
        <f t="shared" si="36"/>
        <v>-4.2097701149425709E-2</v>
      </c>
      <c r="W294" s="155">
        <f t="shared" si="37"/>
        <v>-40.506630698883953</v>
      </c>
      <c r="X294" s="155">
        <f t="shared" si="38"/>
        <v>-96.705466804928392</v>
      </c>
      <c r="Y294" s="155">
        <f t="shared" si="39"/>
        <v>-133.82553525354172</v>
      </c>
      <c r="Z294" s="155">
        <f t="shared" si="40"/>
        <v>-138.4308927056444</v>
      </c>
      <c r="AA294" s="68">
        <v>293</v>
      </c>
      <c r="AB294" s="2">
        <v>45670</v>
      </c>
      <c r="AC294" s="156">
        <v>4</v>
      </c>
      <c r="AD294" s="156">
        <v>-5.2</v>
      </c>
    </row>
    <row r="295" spans="19:30" ht="15">
      <c r="S295" s="154">
        <f t="shared" si="33"/>
        <v>133.74133985124286</v>
      </c>
      <c r="T295" s="155">
        <f t="shared" si="34"/>
        <v>96.621271402629532</v>
      </c>
      <c r="U295" s="155">
        <f t="shared" si="35"/>
        <v>40.422435296585107</v>
      </c>
      <c r="V295" s="155">
        <f t="shared" si="36"/>
        <v>-4.2097701149425709E-2</v>
      </c>
      <c r="W295" s="155">
        <f t="shared" si="37"/>
        <v>-40.506630698883953</v>
      </c>
      <c r="X295" s="155">
        <f t="shared" si="38"/>
        <v>-96.705466804928392</v>
      </c>
      <c r="Y295" s="155">
        <f t="shared" si="39"/>
        <v>-133.82553525354172</v>
      </c>
      <c r="Z295" s="155">
        <f t="shared" si="40"/>
        <v>-138.4308927056444</v>
      </c>
      <c r="AA295" s="68">
        <v>294</v>
      </c>
      <c r="AB295" s="2">
        <v>45670</v>
      </c>
      <c r="AC295" s="156">
        <v>5</v>
      </c>
      <c r="AD295" s="156">
        <v>10.5</v>
      </c>
    </row>
    <row r="296" spans="19:30" ht="15">
      <c r="S296" s="154">
        <f t="shared" si="33"/>
        <v>133.74133985124286</v>
      </c>
      <c r="T296" s="155">
        <f t="shared" si="34"/>
        <v>96.621271402629532</v>
      </c>
      <c r="U296" s="155">
        <f t="shared" si="35"/>
        <v>40.422435296585107</v>
      </c>
      <c r="V296" s="155">
        <f t="shared" si="36"/>
        <v>-4.2097701149425709E-2</v>
      </c>
      <c r="W296" s="155">
        <f t="shared" si="37"/>
        <v>-40.506630698883953</v>
      </c>
      <c r="X296" s="155">
        <f t="shared" si="38"/>
        <v>-96.705466804928392</v>
      </c>
      <c r="Y296" s="155">
        <f t="shared" si="39"/>
        <v>-133.82553525354172</v>
      </c>
      <c r="Z296" s="155">
        <f t="shared" si="40"/>
        <v>-138.4308927056444</v>
      </c>
      <c r="AA296" s="68">
        <v>295</v>
      </c>
      <c r="AB296" s="2">
        <v>45670</v>
      </c>
      <c r="AC296" s="156">
        <v>6</v>
      </c>
      <c r="AD296" s="156">
        <v>18.600000000000001</v>
      </c>
    </row>
    <row r="297" spans="19:30" ht="15">
      <c r="S297" s="154">
        <f t="shared" si="33"/>
        <v>133.74133985124286</v>
      </c>
      <c r="T297" s="155">
        <f t="shared" si="34"/>
        <v>96.621271402629532</v>
      </c>
      <c r="U297" s="155">
        <f t="shared" si="35"/>
        <v>40.422435296585107</v>
      </c>
      <c r="V297" s="155">
        <f t="shared" si="36"/>
        <v>-4.2097701149425709E-2</v>
      </c>
      <c r="W297" s="155">
        <f t="shared" si="37"/>
        <v>-40.506630698883953</v>
      </c>
      <c r="X297" s="155">
        <f t="shared" si="38"/>
        <v>-96.705466804928392</v>
      </c>
      <c r="Y297" s="155">
        <f t="shared" si="39"/>
        <v>-133.82553525354172</v>
      </c>
      <c r="Z297" s="155">
        <f t="shared" si="40"/>
        <v>-138.4308927056444</v>
      </c>
      <c r="AA297" s="68">
        <v>296</v>
      </c>
      <c r="AB297" s="2">
        <v>45670</v>
      </c>
      <c r="AC297" s="156">
        <v>7</v>
      </c>
      <c r="AD297" s="156">
        <v>16.8</v>
      </c>
    </row>
    <row r="298" spans="19:30" ht="15">
      <c r="S298" s="154">
        <f t="shared" si="33"/>
        <v>133.74133985124286</v>
      </c>
      <c r="T298" s="155">
        <f t="shared" si="34"/>
        <v>96.621271402629532</v>
      </c>
      <c r="U298" s="155">
        <f t="shared" si="35"/>
        <v>40.422435296585107</v>
      </c>
      <c r="V298" s="155">
        <f t="shared" si="36"/>
        <v>-4.2097701149425709E-2</v>
      </c>
      <c r="W298" s="155">
        <f t="shared" si="37"/>
        <v>-40.506630698883953</v>
      </c>
      <c r="X298" s="155">
        <f t="shared" si="38"/>
        <v>-96.705466804928392</v>
      </c>
      <c r="Y298" s="155">
        <f t="shared" si="39"/>
        <v>-133.82553525354172</v>
      </c>
      <c r="Z298" s="155">
        <f t="shared" si="40"/>
        <v>-138.4308927056444</v>
      </c>
      <c r="AA298" s="68">
        <v>297</v>
      </c>
      <c r="AB298" s="2">
        <v>45670</v>
      </c>
      <c r="AC298" s="156">
        <v>8</v>
      </c>
      <c r="AD298" s="156">
        <v>5.8999999999999995</v>
      </c>
    </row>
    <row r="299" spans="19:30" ht="15">
      <c r="S299" s="154">
        <f t="shared" si="33"/>
        <v>133.74133985124286</v>
      </c>
      <c r="T299" s="155">
        <f t="shared" si="34"/>
        <v>96.621271402629532</v>
      </c>
      <c r="U299" s="155">
        <f t="shared" si="35"/>
        <v>40.422435296585107</v>
      </c>
      <c r="V299" s="155">
        <f t="shared" si="36"/>
        <v>-4.2097701149425709E-2</v>
      </c>
      <c r="W299" s="155">
        <f t="shared" si="37"/>
        <v>-40.506630698883953</v>
      </c>
      <c r="X299" s="155">
        <f t="shared" si="38"/>
        <v>-96.705466804928392</v>
      </c>
      <c r="Y299" s="155">
        <f t="shared" si="39"/>
        <v>-133.82553525354172</v>
      </c>
      <c r="Z299" s="155">
        <f t="shared" si="40"/>
        <v>-138.4308927056444</v>
      </c>
      <c r="AA299" s="68">
        <v>298</v>
      </c>
      <c r="AB299" s="2">
        <v>45670</v>
      </c>
      <c r="AC299" s="156">
        <v>9</v>
      </c>
      <c r="AD299" s="156">
        <v>-10.9</v>
      </c>
    </row>
    <row r="300" spans="19:30" ht="15">
      <c r="S300" s="154">
        <f t="shared" si="33"/>
        <v>133.74133985124286</v>
      </c>
      <c r="T300" s="155">
        <f t="shared" si="34"/>
        <v>96.621271402629532</v>
      </c>
      <c r="U300" s="155">
        <f t="shared" si="35"/>
        <v>40.422435296585107</v>
      </c>
      <c r="V300" s="155">
        <f t="shared" si="36"/>
        <v>-4.2097701149425709E-2</v>
      </c>
      <c r="W300" s="155">
        <f t="shared" si="37"/>
        <v>-40.506630698883953</v>
      </c>
      <c r="X300" s="155">
        <f t="shared" si="38"/>
        <v>-96.705466804928392</v>
      </c>
      <c r="Y300" s="155">
        <f t="shared" si="39"/>
        <v>-133.82553525354172</v>
      </c>
      <c r="Z300" s="155">
        <f t="shared" si="40"/>
        <v>-138.4308927056444</v>
      </c>
      <c r="AA300" s="68">
        <v>299</v>
      </c>
      <c r="AB300" s="2">
        <v>45670</v>
      </c>
      <c r="AC300" s="156">
        <v>10</v>
      </c>
      <c r="AD300" s="156">
        <v>-28.499999999999996</v>
      </c>
    </row>
    <row r="301" spans="19:30" ht="15">
      <c r="S301" s="154">
        <f t="shared" si="33"/>
        <v>133.74133985124286</v>
      </c>
      <c r="T301" s="155">
        <f t="shared" si="34"/>
        <v>96.621271402629532</v>
      </c>
      <c r="U301" s="155">
        <f t="shared" si="35"/>
        <v>40.422435296585107</v>
      </c>
      <c r="V301" s="155">
        <f t="shared" si="36"/>
        <v>-4.2097701149425709E-2</v>
      </c>
      <c r="W301" s="155">
        <f t="shared" si="37"/>
        <v>-40.506630698883953</v>
      </c>
      <c r="X301" s="155">
        <f t="shared" si="38"/>
        <v>-96.705466804928392</v>
      </c>
      <c r="Y301" s="155">
        <f t="shared" si="39"/>
        <v>-133.82553525354172</v>
      </c>
      <c r="Z301" s="155">
        <f t="shared" si="40"/>
        <v>-138.4308927056444</v>
      </c>
      <c r="AA301" s="68">
        <v>300</v>
      </c>
      <c r="AB301" s="2">
        <v>45670</v>
      </c>
      <c r="AC301" s="156">
        <v>11</v>
      </c>
      <c r="AD301" s="156">
        <v>-41.6</v>
      </c>
    </row>
    <row r="302" spans="19:30" ht="15">
      <c r="S302" s="154">
        <f t="shared" si="33"/>
        <v>133.74133985124286</v>
      </c>
      <c r="T302" s="155">
        <f t="shared" si="34"/>
        <v>96.621271402629532</v>
      </c>
      <c r="U302" s="155">
        <f t="shared" si="35"/>
        <v>40.422435296585107</v>
      </c>
      <c r="V302" s="155">
        <f t="shared" si="36"/>
        <v>-4.2097701149425709E-2</v>
      </c>
      <c r="W302" s="155">
        <f t="shared" si="37"/>
        <v>-40.506630698883953</v>
      </c>
      <c r="X302" s="155">
        <f t="shared" si="38"/>
        <v>-96.705466804928392</v>
      </c>
      <c r="Y302" s="155">
        <f t="shared" si="39"/>
        <v>-133.82553525354172</v>
      </c>
      <c r="Z302" s="155">
        <f t="shared" si="40"/>
        <v>-138.4308927056444</v>
      </c>
      <c r="AA302" s="68">
        <v>301</v>
      </c>
      <c r="AB302" s="2">
        <v>45670</v>
      </c>
      <c r="AC302" s="156">
        <v>12</v>
      </c>
      <c r="AD302" s="156">
        <v>-45.9</v>
      </c>
    </row>
    <row r="303" spans="19:30" ht="15">
      <c r="S303" s="154">
        <f t="shared" si="33"/>
        <v>133.74133985124286</v>
      </c>
      <c r="T303" s="155">
        <f t="shared" si="34"/>
        <v>96.621271402629532</v>
      </c>
      <c r="U303" s="155">
        <f t="shared" si="35"/>
        <v>40.422435296585107</v>
      </c>
      <c r="V303" s="155">
        <f t="shared" si="36"/>
        <v>-4.2097701149425709E-2</v>
      </c>
      <c r="W303" s="155">
        <f t="shared" si="37"/>
        <v>-40.506630698883953</v>
      </c>
      <c r="X303" s="155">
        <f t="shared" si="38"/>
        <v>-96.705466804928392</v>
      </c>
      <c r="Y303" s="155">
        <f t="shared" si="39"/>
        <v>-133.82553525354172</v>
      </c>
      <c r="Z303" s="155">
        <f t="shared" si="40"/>
        <v>-138.4308927056444</v>
      </c>
      <c r="AA303" s="68">
        <v>302</v>
      </c>
      <c r="AB303" s="2">
        <v>45670</v>
      </c>
      <c r="AC303" s="156">
        <v>13</v>
      </c>
      <c r="AD303" s="156">
        <v>-39.200000000000003</v>
      </c>
    </row>
    <row r="304" spans="19:30" ht="15">
      <c r="S304" s="154">
        <f t="shared" si="33"/>
        <v>133.74133985124286</v>
      </c>
      <c r="T304" s="155">
        <f t="shared" si="34"/>
        <v>96.621271402629532</v>
      </c>
      <c r="U304" s="155">
        <f t="shared" si="35"/>
        <v>40.422435296585107</v>
      </c>
      <c r="V304" s="155">
        <f t="shared" si="36"/>
        <v>-4.2097701149425709E-2</v>
      </c>
      <c r="W304" s="155">
        <f t="shared" si="37"/>
        <v>-40.506630698883953</v>
      </c>
      <c r="X304" s="155">
        <f t="shared" si="38"/>
        <v>-96.705466804928392</v>
      </c>
      <c r="Y304" s="155">
        <f t="shared" si="39"/>
        <v>-133.82553525354172</v>
      </c>
      <c r="Z304" s="155">
        <f t="shared" si="40"/>
        <v>-138.4308927056444</v>
      </c>
      <c r="AA304" s="68">
        <v>303</v>
      </c>
      <c r="AB304" s="2">
        <v>45670</v>
      </c>
      <c r="AC304" s="156">
        <v>14</v>
      </c>
      <c r="AD304" s="156">
        <v>-22.3</v>
      </c>
    </row>
    <row r="305" spans="19:30" ht="15">
      <c r="S305" s="154">
        <f t="shared" si="33"/>
        <v>133.74133985124286</v>
      </c>
      <c r="T305" s="155">
        <f t="shared" si="34"/>
        <v>96.621271402629532</v>
      </c>
      <c r="U305" s="155">
        <f t="shared" si="35"/>
        <v>40.422435296585107</v>
      </c>
      <c r="V305" s="155">
        <f t="shared" si="36"/>
        <v>-4.2097701149425709E-2</v>
      </c>
      <c r="W305" s="155">
        <f t="shared" si="37"/>
        <v>-40.506630698883953</v>
      </c>
      <c r="X305" s="155">
        <f t="shared" si="38"/>
        <v>-96.705466804928392</v>
      </c>
      <c r="Y305" s="155">
        <f t="shared" si="39"/>
        <v>-133.82553525354172</v>
      </c>
      <c r="Z305" s="155">
        <f t="shared" si="40"/>
        <v>-138.4308927056444</v>
      </c>
      <c r="AA305" s="68">
        <v>304</v>
      </c>
      <c r="AB305" s="2">
        <v>45670</v>
      </c>
      <c r="AC305" s="156">
        <v>15</v>
      </c>
      <c r="AD305" s="156">
        <v>1.6</v>
      </c>
    </row>
    <row r="306" spans="19:30" ht="15">
      <c r="S306" s="154">
        <f t="shared" si="33"/>
        <v>133.74133985124286</v>
      </c>
      <c r="T306" s="155">
        <f t="shared" si="34"/>
        <v>96.621271402629532</v>
      </c>
      <c r="U306" s="155">
        <f t="shared" si="35"/>
        <v>40.422435296585107</v>
      </c>
      <c r="V306" s="155">
        <f t="shared" si="36"/>
        <v>-4.2097701149425709E-2</v>
      </c>
      <c r="W306" s="155">
        <f t="shared" si="37"/>
        <v>-40.506630698883953</v>
      </c>
      <c r="X306" s="155">
        <f t="shared" si="38"/>
        <v>-96.705466804928392</v>
      </c>
      <c r="Y306" s="155">
        <f t="shared" si="39"/>
        <v>-133.82553525354172</v>
      </c>
      <c r="Z306" s="155">
        <f t="shared" si="40"/>
        <v>-138.4308927056444</v>
      </c>
      <c r="AA306" s="68">
        <v>305</v>
      </c>
      <c r="AB306" s="2">
        <v>45670</v>
      </c>
      <c r="AC306" s="156">
        <v>16</v>
      </c>
      <c r="AD306" s="156">
        <v>27.6</v>
      </c>
    </row>
    <row r="307" spans="19:30" ht="15">
      <c r="S307" s="154">
        <f t="shared" si="33"/>
        <v>133.74133985124286</v>
      </c>
      <c r="T307" s="155">
        <f t="shared" si="34"/>
        <v>96.621271402629532</v>
      </c>
      <c r="U307" s="155">
        <f t="shared" si="35"/>
        <v>40.422435296585107</v>
      </c>
      <c r="V307" s="155">
        <f t="shared" si="36"/>
        <v>-4.2097701149425709E-2</v>
      </c>
      <c r="W307" s="155">
        <f t="shared" si="37"/>
        <v>-40.506630698883953</v>
      </c>
      <c r="X307" s="155">
        <f t="shared" si="38"/>
        <v>-96.705466804928392</v>
      </c>
      <c r="Y307" s="155">
        <f t="shared" si="39"/>
        <v>-133.82553525354172</v>
      </c>
      <c r="Z307" s="155">
        <f t="shared" si="40"/>
        <v>-138.4308927056444</v>
      </c>
      <c r="AA307" s="68">
        <v>306</v>
      </c>
      <c r="AB307" s="2">
        <v>45670</v>
      </c>
      <c r="AC307" s="156">
        <v>17</v>
      </c>
      <c r="AD307" s="156">
        <v>50.1</v>
      </c>
    </row>
    <row r="308" spans="19:30" ht="15">
      <c r="S308" s="154">
        <f t="shared" si="33"/>
        <v>133.74133985124286</v>
      </c>
      <c r="T308" s="155">
        <f t="shared" si="34"/>
        <v>96.621271402629532</v>
      </c>
      <c r="U308" s="155">
        <f t="shared" si="35"/>
        <v>40.422435296585107</v>
      </c>
      <c r="V308" s="155">
        <f t="shared" si="36"/>
        <v>-4.2097701149425709E-2</v>
      </c>
      <c r="W308" s="155">
        <f t="shared" si="37"/>
        <v>-40.506630698883953</v>
      </c>
      <c r="X308" s="155">
        <f t="shared" si="38"/>
        <v>-96.705466804928392</v>
      </c>
      <c r="Y308" s="155">
        <f t="shared" si="39"/>
        <v>-133.82553525354172</v>
      </c>
      <c r="Z308" s="155">
        <f t="shared" si="40"/>
        <v>-138.4308927056444</v>
      </c>
      <c r="AA308" s="68">
        <v>307</v>
      </c>
      <c r="AB308" s="2">
        <v>45670</v>
      </c>
      <c r="AC308" s="156">
        <v>18</v>
      </c>
      <c r="AD308" s="156">
        <v>64.3</v>
      </c>
    </row>
    <row r="309" spans="19:30" ht="15">
      <c r="S309" s="154">
        <f t="shared" si="33"/>
        <v>133.74133985124286</v>
      </c>
      <c r="T309" s="155">
        <f t="shared" si="34"/>
        <v>96.621271402629532</v>
      </c>
      <c r="U309" s="155">
        <f t="shared" si="35"/>
        <v>40.422435296585107</v>
      </c>
      <c r="V309" s="155">
        <f t="shared" si="36"/>
        <v>-4.2097701149425709E-2</v>
      </c>
      <c r="W309" s="155">
        <f t="shared" si="37"/>
        <v>-40.506630698883953</v>
      </c>
      <c r="X309" s="155">
        <f t="shared" si="38"/>
        <v>-96.705466804928392</v>
      </c>
      <c r="Y309" s="155">
        <f t="shared" si="39"/>
        <v>-133.82553525354172</v>
      </c>
      <c r="Z309" s="155">
        <f t="shared" si="40"/>
        <v>-138.4308927056444</v>
      </c>
      <c r="AA309" s="68">
        <v>308</v>
      </c>
      <c r="AB309" s="2">
        <v>45670</v>
      </c>
      <c r="AC309" s="156">
        <v>19</v>
      </c>
      <c r="AD309" s="156">
        <v>67.400000000000006</v>
      </c>
    </row>
    <row r="310" spans="19:30" ht="15">
      <c r="S310" s="154">
        <f t="shared" si="33"/>
        <v>133.74133985124286</v>
      </c>
      <c r="T310" s="155">
        <f t="shared" si="34"/>
        <v>96.621271402629532</v>
      </c>
      <c r="U310" s="155">
        <f t="shared" si="35"/>
        <v>40.422435296585107</v>
      </c>
      <c r="V310" s="155">
        <f t="shared" si="36"/>
        <v>-4.2097701149425709E-2</v>
      </c>
      <c r="W310" s="155">
        <f t="shared" si="37"/>
        <v>-40.506630698883953</v>
      </c>
      <c r="X310" s="155">
        <f t="shared" si="38"/>
        <v>-96.705466804928392</v>
      </c>
      <c r="Y310" s="155">
        <f t="shared" si="39"/>
        <v>-133.82553525354172</v>
      </c>
      <c r="Z310" s="155">
        <f t="shared" si="40"/>
        <v>-138.4308927056444</v>
      </c>
      <c r="AA310" s="68">
        <v>309</v>
      </c>
      <c r="AB310" s="2">
        <v>45670</v>
      </c>
      <c r="AC310" s="156">
        <v>20</v>
      </c>
      <c r="AD310" s="156">
        <v>58.9</v>
      </c>
    </row>
    <row r="311" spans="19:30" ht="15">
      <c r="S311" s="154">
        <f t="shared" si="33"/>
        <v>133.74133985124286</v>
      </c>
      <c r="T311" s="155">
        <f t="shared" si="34"/>
        <v>96.621271402629532</v>
      </c>
      <c r="U311" s="155">
        <f t="shared" si="35"/>
        <v>40.422435296585107</v>
      </c>
      <c r="V311" s="155">
        <f t="shared" si="36"/>
        <v>-4.2097701149425709E-2</v>
      </c>
      <c r="W311" s="155">
        <f t="shared" si="37"/>
        <v>-40.506630698883953</v>
      </c>
      <c r="X311" s="155">
        <f t="shared" si="38"/>
        <v>-96.705466804928392</v>
      </c>
      <c r="Y311" s="155">
        <f t="shared" si="39"/>
        <v>-133.82553525354172</v>
      </c>
      <c r="Z311" s="155">
        <f t="shared" si="40"/>
        <v>-138.4308927056444</v>
      </c>
      <c r="AA311" s="68">
        <v>310</v>
      </c>
      <c r="AB311" s="2">
        <v>45670</v>
      </c>
      <c r="AC311" s="156">
        <v>21</v>
      </c>
      <c r="AD311" s="156">
        <v>41.099999999999994</v>
      </c>
    </row>
    <row r="312" spans="19:30" ht="15">
      <c r="S312" s="154">
        <f t="shared" si="33"/>
        <v>133.74133985124286</v>
      </c>
      <c r="T312" s="155">
        <f t="shared" si="34"/>
        <v>96.621271402629532</v>
      </c>
      <c r="U312" s="155">
        <f t="shared" si="35"/>
        <v>40.422435296585107</v>
      </c>
      <c r="V312" s="155">
        <f t="shared" si="36"/>
        <v>-4.2097701149425709E-2</v>
      </c>
      <c r="W312" s="155">
        <f t="shared" si="37"/>
        <v>-40.506630698883953</v>
      </c>
      <c r="X312" s="155">
        <f t="shared" si="38"/>
        <v>-96.705466804928392</v>
      </c>
      <c r="Y312" s="155">
        <f t="shared" si="39"/>
        <v>-133.82553525354172</v>
      </c>
      <c r="Z312" s="155">
        <f t="shared" si="40"/>
        <v>-138.4308927056444</v>
      </c>
      <c r="AA312" s="68">
        <v>311</v>
      </c>
      <c r="AB312" s="2">
        <v>45670</v>
      </c>
      <c r="AC312" s="156">
        <v>22</v>
      </c>
      <c r="AD312" s="156">
        <v>18.099999999999998</v>
      </c>
    </row>
    <row r="313" spans="19:30" ht="15">
      <c r="S313" s="154">
        <f t="shared" si="33"/>
        <v>133.74133985124286</v>
      </c>
      <c r="T313" s="155">
        <f t="shared" si="34"/>
        <v>96.621271402629532</v>
      </c>
      <c r="U313" s="155">
        <f t="shared" si="35"/>
        <v>40.422435296585107</v>
      </c>
      <c r="V313" s="155">
        <f t="shared" si="36"/>
        <v>-4.2097701149425709E-2</v>
      </c>
      <c r="W313" s="155">
        <f t="shared" si="37"/>
        <v>-40.506630698883953</v>
      </c>
      <c r="X313" s="155">
        <f t="shared" si="38"/>
        <v>-96.705466804928392</v>
      </c>
      <c r="Y313" s="155">
        <f t="shared" si="39"/>
        <v>-133.82553525354172</v>
      </c>
      <c r="Z313" s="155">
        <f t="shared" si="40"/>
        <v>-138.4308927056444</v>
      </c>
      <c r="AA313" s="68">
        <v>312</v>
      </c>
      <c r="AB313" s="2">
        <v>45670</v>
      </c>
      <c r="AC313" s="156">
        <v>23</v>
      </c>
      <c r="AD313" s="156">
        <v>-5.0999999999999996</v>
      </c>
    </row>
    <row r="314" spans="19:30" ht="15">
      <c r="S314" s="154">
        <f t="shared" si="33"/>
        <v>133.74133985124286</v>
      </c>
      <c r="T314" s="155">
        <f t="shared" si="34"/>
        <v>96.621271402629532</v>
      </c>
      <c r="U314" s="155">
        <f t="shared" si="35"/>
        <v>40.422435296585107</v>
      </c>
      <c r="V314" s="155">
        <f t="shared" si="36"/>
        <v>-4.2097701149425709E-2</v>
      </c>
      <c r="W314" s="155">
        <f t="shared" si="37"/>
        <v>-40.506630698883953</v>
      </c>
      <c r="X314" s="155">
        <f t="shared" si="38"/>
        <v>-96.705466804928392</v>
      </c>
      <c r="Y314" s="155">
        <f t="shared" si="39"/>
        <v>-133.82553525354172</v>
      </c>
      <c r="Z314" s="155">
        <f t="shared" si="40"/>
        <v>-138.4308927056444</v>
      </c>
      <c r="AA314" s="68">
        <v>313</v>
      </c>
      <c r="AB314" s="2">
        <v>45671</v>
      </c>
      <c r="AC314" s="156">
        <v>0</v>
      </c>
      <c r="AD314" s="156">
        <v>-23.9</v>
      </c>
    </row>
    <row r="315" spans="19:30" ht="15">
      <c r="S315" s="154">
        <f t="shared" si="33"/>
        <v>133.74133985124286</v>
      </c>
      <c r="T315" s="155">
        <f t="shared" si="34"/>
        <v>96.621271402629532</v>
      </c>
      <c r="U315" s="155">
        <f t="shared" si="35"/>
        <v>40.422435296585107</v>
      </c>
      <c r="V315" s="155">
        <f t="shared" si="36"/>
        <v>-4.2097701149425709E-2</v>
      </c>
      <c r="W315" s="155">
        <f t="shared" si="37"/>
        <v>-40.506630698883953</v>
      </c>
      <c r="X315" s="155">
        <f t="shared" si="38"/>
        <v>-96.705466804928392</v>
      </c>
      <c r="Y315" s="155">
        <f t="shared" si="39"/>
        <v>-133.82553525354172</v>
      </c>
      <c r="Z315" s="155">
        <f t="shared" si="40"/>
        <v>-138.4308927056444</v>
      </c>
      <c r="AA315" s="68">
        <v>314</v>
      </c>
      <c r="AB315" s="2">
        <v>45671</v>
      </c>
      <c r="AC315" s="156">
        <v>1</v>
      </c>
      <c r="AD315" s="156">
        <v>-35.199999999999996</v>
      </c>
    </row>
    <row r="316" spans="19:30" ht="15">
      <c r="S316" s="154">
        <f t="shared" si="33"/>
        <v>133.74133985124286</v>
      </c>
      <c r="T316" s="155">
        <f t="shared" si="34"/>
        <v>96.621271402629532</v>
      </c>
      <c r="U316" s="155">
        <f t="shared" si="35"/>
        <v>40.422435296585107</v>
      </c>
      <c r="V316" s="155">
        <f t="shared" si="36"/>
        <v>-4.2097701149425709E-2</v>
      </c>
      <c r="W316" s="155">
        <f t="shared" si="37"/>
        <v>-40.506630698883953</v>
      </c>
      <c r="X316" s="155">
        <f t="shared" si="38"/>
        <v>-96.705466804928392</v>
      </c>
      <c r="Y316" s="155">
        <f t="shared" si="39"/>
        <v>-133.82553525354172</v>
      </c>
      <c r="Z316" s="155">
        <f t="shared" si="40"/>
        <v>-138.4308927056444</v>
      </c>
      <c r="AA316" s="68">
        <v>315</v>
      </c>
      <c r="AB316" s="2">
        <v>45671</v>
      </c>
      <c r="AC316" s="156">
        <v>2</v>
      </c>
      <c r="AD316" s="156">
        <v>-37.799999999999997</v>
      </c>
    </row>
    <row r="317" spans="19:30" ht="15">
      <c r="S317" s="154">
        <f t="shared" si="33"/>
        <v>133.74133985124286</v>
      </c>
      <c r="T317" s="155">
        <f t="shared" si="34"/>
        <v>96.621271402629532</v>
      </c>
      <c r="U317" s="155">
        <f t="shared" si="35"/>
        <v>40.422435296585107</v>
      </c>
      <c r="V317" s="155">
        <f t="shared" si="36"/>
        <v>-4.2097701149425709E-2</v>
      </c>
      <c r="W317" s="155">
        <f t="shared" si="37"/>
        <v>-40.506630698883953</v>
      </c>
      <c r="X317" s="155">
        <f t="shared" si="38"/>
        <v>-96.705466804928392</v>
      </c>
      <c r="Y317" s="155">
        <f t="shared" si="39"/>
        <v>-133.82553525354172</v>
      </c>
      <c r="Z317" s="155">
        <f t="shared" si="40"/>
        <v>-138.4308927056444</v>
      </c>
      <c r="AA317" s="68">
        <v>316</v>
      </c>
      <c r="AB317" s="2">
        <v>45671</v>
      </c>
      <c r="AC317" s="156">
        <v>3</v>
      </c>
      <c r="AD317" s="156">
        <v>-32.800000000000004</v>
      </c>
    </row>
    <row r="318" spans="19:30" ht="15">
      <c r="S318" s="154">
        <f t="shared" si="33"/>
        <v>133.74133985124286</v>
      </c>
      <c r="T318" s="155">
        <f t="shared" si="34"/>
        <v>96.621271402629532</v>
      </c>
      <c r="U318" s="155">
        <f t="shared" si="35"/>
        <v>40.422435296585107</v>
      </c>
      <c r="V318" s="155">
        <f t="shared" si="36"/>
        <v>-4.2097701149425709E-2</v>
      </c>
      <c r="W318" s="155">
        <f t="shared" si="37"/>
        <v>-40.506630698883953</v>
      </c>
      <c r="X318" s="155">
        <f t="shared" si="38"/>
        <v>-96.705466804928392</v>
      </c>
      <c r="Y318" s="155">
        <f t="shared" si="39"/>
        <v>-133.82553525354172</v>
      </c>
      <c r="Z318" s="155">
        <f t="shared" si="40"/>
        <v>-138.4308927056444</v>
      </c>
      <c r="AA318" s="68">
        <v>317</v>
      </c>
      <c r="AB318" s="2">
        <v>45671</v>
      </c>
      <c r="AC318" s="156">
        <v>4</v>
      </c>
      <c r="AD318" s="156">
        <v>-22.900000000000002</v>
      </c>
    </row>
    <row r="319" spans="19:30" ht="15">
      <c r="S319" s="154">
        <f t="shared" si="33"/>
        <v>133.74133985124286</v>
      </c>
      <c r="T319" s="155">
        <f t="shared" si="34"/>
        <v>96.621271402629532</v>
      </c>
      <c r="U319" s="155">
        <f t="shared" si="35"/>
        <v>40.422435296585107</v>
      </c>
      <c r="V319" s="155">
        <f t="shared" si="36"/>
        <v>-4.2097701149425709E-2</v>
      </c>
      <c r="W319" s="155">
        <f t="shared" si="37"/>
        <v>-40.506630698883953</v>
      </c>
      <c r="X319" s="155">
        <f t="shared" si="38"/>
        <v>-96.705466804928392</v>
      </c>
      <c r="Y319" s="155">
        <f t="shared" si="39"/>
        <v>-133.82553525354172</v>
      </c>
      <c r="Z319" s="155">
        <f t="shared" si="40"/>
        <v>-138.4308927056444</v>
      </c>
      <c r="AA319" s="68">
        <v>318</v>
      </c>
      <c r="AB319" s="2">
        <v>45671</v>
      </c>
      <c r="AC319" s="156">
        <v>5</v>
      </c>
      <c r="AD319" s="156">
        <v>-11.899999999999999</v>
      </c>
    </row>
    <row r="320" spans="19:30" ht="15">
      <c r="S320" s="154">
        <f t="shared" si="33"/>
        <v>133.74133985124286</v>
      </c>
      <c r="T320" s="155">
        <f t="shared" si="34"/>
        <v>96.621271402629532</v>
      </c>
      <c r="U320" s="155">
        <f t="shared" si="35"/>
        <v>40.422435296585107</v>
      </c>
      <c r="V320" s="155">
        <f t="shared" si="36"/>
        <v>-4.2097701149425709E-2</v>
      </c>
      <c r="W320" s="155">
        <f t="shared" si="37"/>
        <v>-40.506630698883953</v>
      </c>
      <c r="X320" s="155">
        <f t="shared" si="38"/>
        <v>-96.705466804928392</v>
      </c>
      <c r="Y320" s="155">
        <f t="shared" si="39"/>
        <v>-133.82553525354172</v>
      </c>
      <c r="Z320" s="155">
        <f t="shared" si="40"/>
        <v>-138.4308927056444</v>
      </c>
      <c r="AA320" s="68">
        <v>319</v>
      </c>
      <c r="AB320" s="2">
        <v>45671</v>
      </c>
      <c r="AC320" s="156">
        <v>6</v>
      </c>
      <c r="AD320" s="156">
        <v>-3.4000000000000004</v>
      </c>
    </row>
    <row r="321" spans="19:30" ht="15">
      <c r="S321" s="154">
        <f t="shared" si="33"/>
        <v>133.74133985124286</v>
      </c>
      <c r="T321" s="155">
        <f t="shared" si="34"/>
        <v>96.621271402629532</v>
      </c>
      <c r="U321" s="155">
        <f t="shared" si="35"/>
        <v>40.422435296585107</v>
      </c>
      <c r="V321" s="155">
        <f t="shared" si="36"/>
        <v>-4.2097701149425709E-2</v>
      </c>
      <c r="W321" s="155">
        <f t="shared" si="37"/>
        <v>-40.506630698883953</v>
      </c>
      <c r="X321" s="155">
        <f t="shared" si="38"/>
        <v>-96.705466804928392</v>
      </c>
      <c r="Y321" s="155">
        <f t="shared" si="39"/>
        <v>-133.82553525354172</v>
      </c>
      <c r="Z321" s="155">
        <f t="shared" si="40"/>
        <v>-138.4308927056444</v>
      </c>
      <c r="AA321" s="68">
        <v>320</v>
      </c>
      <c r="AB321" s="2">
        <v>45671</v>
      </c>
      <c r="AC321" s="156">
        <v>7</v>
      </c>
      <c r="AD321" s="156">
        <v>0.1</v>
      </c>
    </row>
    <row r="322" spans="19:30" ht="15">
      <c r="S322" s="154">
        <f t="shared" si="33"/>
        <v>133.74133985124286</v>
      </c>
      <c r="T322" s="155">
        <f t="shared" si="34"/>
        <v>96.621271402629532</v>
      </c>
      <c r="U322" s="155">
        <f t="shared" si="35"/>
        <v>40.422435296585107</v>
      </c>
      <c r="V322" s="155">
        <f t="shared" si="36"/>
        <v>-4.2097701149425709E-2</v>
      </c>
      <c r="W322" s="155">
        <f t="shared" si="37"/>
        <v>-40.506630698883953</v>
      </c>
      <c r="X322" s="155">
        <f t="shared" si="38"/>
        <v>-96.705466804928392</v>
      </c>
      <c r="Y322" s="155">
        <f t="shared" si="39"/>
        <v>-133.82553525354172</v>
      </c>
      <c r="Z322" s="155">
        <f t="shared" si="40"/>
        <v>-138.4308927056444</v>
      </c>
      <c r="AA322" s="68">
        <v>321</v>
      </c>
      <c r="AB322" s="2">
        <v>45671</v>
      </c>
      <c r="AC322" s="156">
        <v>8</v>
      </c>
      <c r="AD322" s="156">
        <v>-2.1999999999999997</v>
      </c>
    </row>
    <row r="323" spans="19:30" ht="15">
      <c r="S323" s="154">
        <f t="shared" ref="S323:S386" si="41">$B$8</f>
        <v>133.74133985124286</v>
      </c>
      <c r="T323" s="155">
        <f t="shared" ref="T323:T386" si="42">$B$9</f>
        <v>96.621271402629532</v>
      </c>
      <c r="U323" s="155">
        <f t="shared" ref="U323:U386" si="43">$B$10</f>
        <v>40.422435296585107</v>
      </c>
      <c r="V323" s="155">
        <f t="shared" ref="V323:V386" si="44">$B$11</f>
        <v>-4.2097701149425709E-2</v>
      </c>
      <c r="W323" s="155">
        <f t="shared" ref="W323:W386" si="45">$B$12</f>
        <v>-40.506630698883953</v>
      </c>
      <c r="X323" s="155">
        <f t="shared" ref="X323:X386" si="46">$B$13</f>
        <v>-96.705466804928392</v>
      </c>
      <c r="Y323" s="155">
        <f t="shared" ref="Y323:Y386" si="47">$B$14</f>
        <v>-133.82553525354172</v>
      </c>
      <c r="Z323" s="155">
        <f t="shared" ref="Z323:Z386" si="48">$B$15</f>
        <v>-138.4308927056444</v>
      </c>
      <c r="AA323" s="68">
        <v>322</v>
      </c>
      <c r="AB323" s="2">
        <v>45671</v>
      </c>
      <c r="AC323" s="156">
        <v>9</v>
      </c>
      <c r="AD323" s="156">
        <v>-9.4</v>
      </c>
    </row>
    <row r="324" spans="19:30" ht="15">
      <c r="S324" s="154">
        <f t="shared" si="41"/>
        <v>133.74133985124286</v>
      </c>
      <c r="T324" s="155">
        <f t="shared" si="42"/>
        <v>96.621271402629532</v>
      </c>
      <c r="U324" s="155">
        <f t="shared" si="43"/>
        <v>40.422435296585107</v>
      </c>
      <c r="V324" s="155">
        <f t="shared" si="44"/>
        <v>-4.2097701149425709E-2</v>
      </c>
      <c r="W324" s="155">
        <f t="shared" si="45"/>
        <v>-40.506630698883953</v>
      </c>
      <c r="X324" s="155">
        <f t="shared" si="46"/>
        <v>-96.705466804928392</v>
      </c>
      <c r="Y324" s="155">
        <f t="shared" si="47"/>
        <v>-133.82553525354172</v>
      </c>
      <c r="Z324" s="155">
        <f t="shared" si="48"/>
        <v>-138.4308927056444</v>
      </c>
      <c r="AA324" s="68">
        <v>323</v>
      </c>
      <c r="AB324" s="2">
        <v>45671</v>
      </c>
      <c r="AC324" s="156">
        <v>10</v>
      </c>
      <c r="AD324" s="156">
        <v>-18.8</v>
      </c>
    </row>
    <row r="325" spans="19:30" ht="15">
      <c r="S325" s="154">
        <f t="shared" si="41"/>
        <v>133.74133985124286</v>
      </c>
      <c r="T325" s="155">
        <f t="shared" si="42"/>
        <v>96.621271402629532</v>
      </c>
      <c r="U325" s="155">
        <f t="shared" si="43"/>
        <v>40.422435296585107</v>
      </c>
      <c r="V325" s="155">
        <f t="shared" si="44"/>
        <v>-4.2097701149425709E-2</v>
      </c>
      <c r="W325" s="155">
        <f t="shared" si="45"/>
        <v>-40.506630698883953</v>
      </c>
      <c r="X325" s="155">
        <f t="shared" si="46"/>
        <v>-96.705466804928392</v>
      </c>
      <c r="Y325" s="155">
        <f t="shared" si="47"/>
        <v>-133.82553525354172</v>
      </c>
      <c r="Z325" s="155">
        <f t="shared" si="48"/>
        <v>-138.4308927056444</v>
      </c>
      <c r="AA325" s="68">
        <v>324</v>
      </c>
      <c r="AB325" s="2">
        <v>45671</v>
      </c>
      <c r="AC325" s="156">
        <v>11</v>
      </c>
      <c r="AD325" s="156">
        <v>-27.400000000000002</v>
      </c>
    </row>
    <row r="326" spans="19:30" ht="15">
      <c r="S326" s="154">
        <f t="shared" si="41"/>
        <v>133.74133985124286</v>
      </c>
      <c r="T326" s="155">
        <f t="shared" si="42"/>
        <v>96.621271402629532</v>
      </c>
      <c r="U326" s="155">
        <f t="shared" si="43"/>
        <v>40.422435296585107</v>
      </c>
      <c r="V326" s="155">
        <f t="shared" si="44"/>
        <v>-4.2097701149425709E-2</v>
      </c>
      <c r="W326" s="155">
        <f t="shared" si="45"/>
        <v>-40.506630698883953</v>
      </c>
      <c r="X326" s="155">
        <f t="shared" si="46"/>
        <v>-96.705466804928392</v>
      </c>
      <c r="Y326" s="155">
        <f t="shared" si="47"/>
        <v>-133.82553525354172</v>
      </c>
      <c r="Z326" s="155">
        <f t="shared" si="48"/>
        <v>-138.4308927056444</v>
      </c>
      <c r="AA326" s="68">
        <v>325</v>
      </c>
      <c r="AB326" s="2">
        <v>45671</v>
      </c>
      <c r="AC326" s="156">
        <v>12</v>
      </c>
      <c r="AD326" s="156">
        <v>-31.8</v>
      </c>
    </row>
    <row r="327" spans="19:30" ht="15">
      <c r="S327" s="154">
        <f t="shared" si="41"/>
        <v>133.74133985124286</v>
      </c>
      <c r="T327" s="155">
        <f t="shared" si="42"/>
        <v>96.621271402629532</v>
      </c>
      <c r="U327" s="155">
        <f t="shared" si="43"/>
        <v>40.422435296585107</v>
      </c>
      <c r="V327" s="155">
        <f t="shared" si="44"/>
        <v>-4.2097701149425709E-2</v>
      </c>
      <c r="W327" s="155">
        <f t="shared" si="45"/>
        <v>-40.506630698883953</v>
      </c>
      <c r="X327" s="155">
        <f t="shared" si="46"/>
        <v>-96.705466804928392</v>
      </c>
      <c r="Y327" s="155">
        <f t="shared" si="47"/>
        <v>-133.82553525354172</v>
      </c>
      <c r="Z327" s="155">
        <f t="shared" si="48"/>
        <v>-138.4308927056444</v>
      </c>
      <c r="AA327" s="68">
        <v>326</v>
      </c>
      <c r="AB327" s="2">
        <v>45671</v>
      </c>
      <c r="AC327" s="156">
        <v>13</v>
      </c>
      <c r="AD327" s="156">
        <v>-29.799999999999997</v>
      </c>
    </row>
    <row r="328" spans="19:30" ht="15">
      <c r="S328" s="154">
        <f t="shared" si="41"/>
        <v>133.74133985124286</v>
      </c>
      <c r="T328" s="155">
        <f t="shared" si="42"/>
        <v>96.621271402629532</v>
      </c>
      <c r="U328" s="155">
        <f t="shared" si="43"/>
        <v>40.422435296585107</v>
      </c>
      <c r="V328" s="155">
        <f t="shared" si="44"/>
        <v>-4.2097701149425709E-2</v>
      </c>
      <c r="W328" s="155">
        <f t="shared" si="45"/>
        <v>-40.506630698883953</v>
      </c>
      <c r="X328" s="155">
        <f t="shared" si="46"/>
        <v>-96.705466804928392</v>
      </c>
      <c r="Y328" s="155">
        <f t="shared" si="47"/>
        <v>-133.82553525354172</v>
      </c>
      <c r="Z328" s="155">
        <f t="shared" si="48"/>
        <v>-138.4308927056444</v>
      </c>
      <c r="AA328" s="68">
        <v>327</v>
      </c>
      <c r="AB328" s="2">
        <v>45671</v>
      </c>
      <c r="AC328" s="156">
        <v>14</v>
      </c>
      <c r="AD328" s="156">
        <v>-20.7</v>
      </c>
    </row>
    <row r="329" spans="19:30" ht="15">
      <c r="S329" s="154">
        <f t="shared" si="41"/>
        <v>133.74133985124286</v>
      </c>
      <c r="T329" s="155">
        <f t="shared" si="42"/>
        <v>96.621271402629532</v>
      </c>
      <c r="U329" s="155">
        <f t="shared" si="43"/>
        <v>40.422435296585107</v>
      </c>
      <c r="V329" s="155">
        <f t="shared" si="44"/>
        <v>-4.2097701149425709E-2</v>
      </c>
      <c r="W329" s="155">
        <f t="shared" si="45"/>
        <v>-40.506630698883953</v>
      </c>
      <c r="X329" s="155">
        <f t="shared" si="46"/>
        <v>-96.705466804928392</v>
      </c>
      <c r="Y329" s="155">
        <f t="shared" si="47"/>
        <v>-133.82553525354172</v>
      </c>
      <c r="Z329" s="155">
        <f t="shared" si="48"/>
        <v>-138.4308927056444</v>
      </c>
      <c r="AA329" s="68">
        <v>328</v>
      </c>
      <c r="AB329" s="2">
        <v>45671</v>
      </c>
      <c r="AC329" s="156">
        <v>15</v>
      </c>
      <c r="AD329" s="156">
        <v>-5.4</v>
      </c>
    </row>
    <row r="330" spans="19:30" ht="15">
      <c r="S330" s="154">
        <f t="shared" si="41"/>
        <v>133.74133985124286</v>
      </c>
      <c r="T330" s="155">
        <f t="shared" si="42"/>
        <v>96.621271402629532</v>
      </c>
      <c r="U330" s="155">
        <f t="shared" si="43"/>
        <v>40.422435296585107</v>
      </c>
      <c r="V330" s="155">
        <f t="shared" si="44"/>
        <v>-4.2097701149425709E-2</v>
      </c>
      <c r="W330" s="155">
        <f t="shared" si="45"/>
        <v>-40.506630698883953</v>
      </c>
      <c r="X330" s="155">
        <f t="shared" si="46"/>
        <v>-96.705466804928392</v>
      </c>
      <c r="Y330" s="155">
        <f t="shared" si="47"/>
        <v>-133.82553525354172</v>
      </c>
      <c r="Z330" s="155">
        <f t="shared" si="48"/>
        <v>-138.4308927056444</v>
      </c>
      <c r="AA330" s="68">
        <v>329</v>
      </c>
      <c r="AB330" s="2">
        <v>45671</v>
      </c>
      <c r="AC330" s="156">
        <v>16</v>
      </c>
      <c r="AD330" s="156">
        <v>13.3</v>
      </c>
    </row>
    <row r="331" spans="19:30" ht="15">
      <c r="S331" s="154">
        <f t="shared" si="41"/>
        <v>133.74133985124286</v>
      </c>
      <c r="T331" s="155">
        <f t="shared" si="42"/>
        <v>96.621271402629532</v>
      </c>
      <c r="U331" s="155">
        <f t="shared" si="43"/>
        <v>40.422435296585107</v>
      </c>
      <c r="V331" s="155">
        <f t="shared" si="44"/>
        <v>-4.2097701149425709E-2</v>
      </c>
      <c r="W331" s="155">
        <f t="shared" si="45"/>
        <v>-40.506630698883953</v>
      </c>
      <c r="X331" s="155">
        <f t="shared" si="46"/>
        <v>-96.705466804928392</v>
      </c>
      <c r="Y331" s="155">
        <f t="shared" si="47"/>
        <v>-133.82553525354172</v>
      </c>
      <c r="Z331" s="155">
        <f t="shared" si="48"/>
        <v>-138.4308927056444</v>
      </c>
      <c r="AA331" s="68">
        <v>330</v>
      </c>
      <c r="AB331" s="2">
        <v>45671</v>
      </c>
      <c r="AC331" s="156">
        <v>17</v>
      </c>
      <c r="AD331" s="156">
        <v>32.300000000000004</v>
      </c>
    </row>
    <row r="332" spans="19:30" ht="15">
      <c r="S332" s="154">
        <f t="shared" si="41"/>
        <v>133.74133985124286</v>
      </c>
      <c r="T332" s="155">
        <f t="shared" si="42"/>
        <v>96.621271402629532</v>
      </c>
      <c r="U332" s="155">
        <f t="shared" si="43"/>
        <v>40.422435296585107</v>
      </c>
      <c r="V332" s="155">
        <f t="shared" si="44"/>
        <v>-4.2097701149425709E-2</v>
      </c>
      <c r="W332" s="155">
        <f t="shared" si="45"/>
        <v>-40.506630698883953</v>
      </c>
      <c r="X332" s="155">
        <f t="shared" si="46"/>
        <v>-96.705466804928392</v>
      </c>
      <c r="Y332" s="155">
        <f t="shared" si="47"/>
        <v>-133.82553525354172</v>
      </c>
      <c r="Z332" s="155">
        <f t="shared" si="48"/>
        <v>-138.4308927056444</v>
      </c>
      <c r="AA332" s="68">
        <v>331</v>
      </c>
      <c r="AB332" s="2">
        <v>45671</v>
      </c>
      <c r="AC332" s="156">
        <v>18</v>
      </c>
      <c r="AD332" s="156">
        <v>47.8</v>
      </c>
    </row>
    <row r="333" spans="19:30" ht="15">
      <c r="S333" s="154">
        <f t="shared" si="41"/>
        <v>133.74133985124286</v>
      </c>
      <c r="T333" s="155">
        <f t="shared" si="42"/>
        <v>96.621271402629532</v>
      </c>
      <c r="U333" s="155">
        <f t="shared" si="43"/>
        <v>40.422435296585107</v>
      </c>
      <c r="V333" s="155">
        <f t="shared" si="44"/>
        <v>-4.2097701149425709E-2</v>
      </c>
      <c r="W333" s="155">
        <f t="shared" si="45"/>
        <v>-40.506630698883953</v>
      </c>
      <c r="X333" s="155">
        <f t="shared" si="46"/>
        <v>-96.705466804928392</v>
      </c>
      <c r="Y333" s="155">
        <f t="shared" si="47"/>
        <v>-133.82553525354172</v>
      </c>
      <c r="Z333" s="155">
        <f t="shared" si="48"/>
        <v>-138.4308927056444</v>
      </c>
      <c r="AA333" s="68">
        <v>332</v>
      </c>
      <c r="AB333" s="2">
        <v>45671</v>
      </c>
      <c r="AC333" s="156">
        <v>19</v>
      </c>
      <c r="AD333" s="156">
        <v>56.999999999999993</v>
      </c>
    </row>
    <row r="334" spans="19:30" ht="15">
      <c r="S334" s="154">
        <f t="shared" si="41"/>
        <v>133.74133985124286</v>
      </c>
      <c r="T334" s="155">
        <f t="shared" si="42"/>
        <v>96.621271402629532</v>
      </c>
      <c r="U334" s="155">
        <f t="shared" si="43"/>
        <v>40.422435296585107</v>
      </c>
      <c r="V334" s="155">
        <f t="shared" si="44"/>
        <v>-4.2097701149425709E-2</v>
      </c>
      <c r="W334" s="155">
        <f t="shared" si="45"/>
        <v>-40.506630698883953</v>
      </c>
      <c r="X334" s="155">
        <f t="shared" si="46"/>
        <v>-96.705466804928392</v>
      </c>
      <c r="Y334" s="155">
        <f t="shared" si="47"/>
        <v>-133.82553525354172</v>
      </c>
      <c r="Z334" s="155">
        <f t="shared" si="48"/>
        <v>-138.4308927056444</v>
      </c>
      <c r="AA334" s="68">
        <v>333</v>
      </c>
      <c r="AB334" s="2">
        <v>45671</v>
      </c>
      <c r="AC334" s="156">
        <v>20</v>
      </c>
      <c r="AD334" s="156">
        <v>58.199999999999996</v>
      </c>
    </row>
    <row r="335" spans="19:30" ht="15">
      <c r="S335" s="154">
        <f t="shared" si="41"/>
        <v>133.74133985124286</v>
      </c>
      <c r="T335" s="155">
        <f t="shared" si="42"/>
        <v>96.621271402629532</v>
      </c>
      <c r="U335" s="155">
        <f t="shared" si="43"/>
        <v>40.422435296585107</v>
      </c>
      <c r="V335" s="155">
        <f t="shared" si="44"/>
        <v>-4.2097701149425709E-2</v>
      </c>
      <c r="W335" s="155">
        <f t="shared" si="45"/>
        <v>-40.506630698883953</v>
      </c>
      <c r="X335" s="155">
        <f t="shared" si="46"/>
        <v>-96.705466804928392</v>
      </c>
      <c r="Y335" s="155">
        <f t="shared" si="47"/>
        <v>-133.82553525354172</v>
      </c>
      <c r="Z335" s="155">
        <f t="shared" si="48"/>
        <v>-138.4308927056444</v>
      </c>
      <c r="AA335" s="68">
        <v>334</v>
      </c>
      <c r="AB335" s="2">
        <v>45671</v>
      </c>
      <c r="AC335" s="156">
        <v>21</v>
      </c>
      <c r="AD335" s="156">
        <v>51.4</v>
      </c>
    </row>
    <row r="336" spans="19:30" ht="15">
      <c r="S336" s="154">
        <f t="shared" si="41"/>
        <v>133.74133985124286</v>
      </c>
      <c r="T336" s="155">
        <f t="shared" si="42"/>
        <v>96.621271402629532</v>
      </c>
      <c r="U336" s="155">
        <f t="shared" si="43"/>
        <v>40.422435296585107</v>
      </c>
      <c r="V336" s="155">
        <f t="shared" si="44"/>
        <v>-4.2097701149425709E-2</v>
      </c>
      <c r="W336" s="155">
        <f t="shared" si="45"/>
        <v>-40.506630698883953</v>
      </c>
      <c r="X336" s="155">
        <f t="shared" si="46"/>
        <v>-96.705466804928392</v>
      </c>
      <c r="Y336" s="155">
        <f t="shared" si="47"/>
        <v>-133.82553525354172</v>
      </c>
      <c r="Z336" s="155">
        <f t="shared" si="48"/>
        <v>-138.4308927056444</v>
      </c>
      <c r="AA336" s="68">
        <v>335</v>
      </c>
      <c r="AB336" s="2">
        <v>45671</v>
      </c>
      <c r="AC336" s="156">
        <v>22</v>
      </c>
      <c r="AD336" s="156">
        <v>38</v>
      </c>
    </row>
    <row r="337" spans="19:30" ht="15">
      <c r="S337" s="154">
        <f t="shared" si="41"/>
        <v>133.74133985124286</v>
      </c>
      <c r="T337" s="155">
        <f t="shared" si="42"/>
        <v>96.621271402629532</v>
      </c>
      <c r="U337" s="155">
        <f t="shared" si="43"/>
        <v>40.422435296585107</v>
      </c>
      <c r="V337" s="155">
        <f t="shared" si="44"/>
        <v>-4.2097701149425709E-2</v>
      </c>
      <c r="W337" s="155">
        <f t="shared" si="45"/>
        <v>-40.506630698883953</v>
      </c>
      <c r="X337" s="155">
        <f t="shared" si="46"/>
        <v>-96.705466804928392</v>
      </c>
      <c r="Y337" s="155">
        <f t="shared" si="47"/>
        <v>-133.82553525354172</v>
      </c>
      <c r="Z337" s="155">
        <f t="shared" si="48"/>
        <v>-138.4308927056444</v>
      </c>
      <c r="AA337" s="68">
        <v>336</v>
      </c>
      <c r="AB337" s="2">
        <v>45671</v>
      </c>
      <c r="AC337" s="156">
        <v>23</v>
      </c>
      <c r="AD337" s="156">
        <v>20.599999999999998</v>
      </c>
    </row>
    <row r="338" spans="19:30" ht="15">
      <c r="S338" s="154">
        <f t="shared" si="41"/>
        <v>133.74133985124286</v>
      </c>
      <c r="T338" s="155">
        <f t="shared" si="42"/>
        <v>96.621271402629532</v>
      </c>
      <c r="U338" s="155">
        <f t="shared" si="43"/>
        <v>40.422435296585107</v>
      </c>
      <c r="V338" s="155">
        <f t="shared" si="44"/>
        <v>-4.2097701149425709E-2</v>
      </c>
      <c r="W338" s="155">
        <f t="shared" si="45"/>
        <v>-40.506630698883953</v>
      </c>
      <c r="X338" s="155">
        <f t="shared" si="46"/>
        <v>-96.705466804928392</v>
      </c>
      <c r="Y338" s="155">
        <f t="shared" si="47"/>
        <v>-133.82553525354172</v>
      </c>
      <c r="Z338" s="155">
        <f t="shared" si="48"/>
        <v>-138.4308927056444</v>
      </c>
      <c r="AA338" s="68">
        <v>337</v>
      </c>
      <c r="AB338" s="2">
        <v>45672</v>
      </c>
      <c r="AC338" s="156">
        <v>0</v>
      </c>
      <c r="AD338" s="156">
        <v>2.1999999999999997</v>
      </c>
    </row>
    <row r="339" spans="19:30" ht="15">
      <c r="S339" s="154">
        <f t="shared" si="41"/>
        <v>133.74133985124286</v>
      </c>
      <c r="T339" s="155">
        <f t="shared" si="42"/>
        <v>96.621271402629532</v>
      </c>
      <c r="U339" s="155">
        <f t="shared" si="43"/>
        <v>40.422435296585107</v>
      </c>
      <c r="V339" s="155">
        <f t="shared" si="44"/>
        <v>-4.2097701149425709E-2</v>
      </c>
      <c r="W339" s="155">
        <f t="shared" si="45"/>
        <v>-40.506630698883953</v>
      </c>
      <c r="X339" s="155">
        <f t="shared" si="46"/>
        <v>-96.705466804928392</v>
      </c>
      <c r="Y339" s="155">
        <f t="shared" si="47"/>
        <v>-133.82553525354172</v>
      </c>
      <c r="Z339" s="155">
        <f t="shared" si="48"/>
        <v>-138.4308927056444</v>
      </c>
      <c r="AA339" s="68">
        <v>338</v>
      </c>
      <c r="AB339" s="2">
        <v>45672</v>
      </c>
      <c r="AC339" s="156">
        <v>1</v>
      </c>
      <c r="AD339" s="156">
        <v>-14.099999999999998</v>
      </c>
    </row>
    <row r="340" spans="19:30" ht="15">
      <c r="S340" s="154">
        <f t="shared" si="41"/>
        <v>133.74133985124286</v>
      </c>
      <c r="T340" s="155">
        <f t="shared" si="42"/>
        <v>96.621271402629532</v>
      </c>
      <c r="U340" s="155">
        <f t="shared" si="43"/>
        <v>40.422435296585107</v>
      </c>
      <c r="V340" s="155">
        <f t="shared" si="44"/>
        <v>-4.2097701149425709E-2</v>
      </c>
      <c r="W340" s="155">
        <f t="shared" si="45"/>
        <v>-40.506630698883953</v>
      </c>
      <c r="X340" s="155">
        <f t="shared" si="46"/>
        <v>-96.705466804928392</v>
      </c>
      <c r="Y340" s="155">
        <f t="shared" si="47"/>
        <v>-133.82553525354172</v>
      </c>
      <c r="Z340" s="155">
        <f t="shared" si="48"/>
        <v>-138.4308927056444</v>
      </c>
      <c r="AA340" s="68">
        <v>339</v>
      </c>
      <c r="AB340" s="2">
        <v>45672</v>
      </c>
      <c r="AC340" s="156">
        <v>2</v>
      </c>
      <c r="AD340" s="156">
        <v>-26.1</v>
      </c>
    </row>
    <row r="341" spans="19:30" ht="15">
      <c r="S341" s="154">
        <f t="shared" si="41"/>
        <v>133.74133985124286</v>
      </c>
      <c r="T341" s="155">
        <f t="shared" si="42"/>
        <v>96.621271402629532</v>
      </c>
      <c r="U341" s="155">
        <f t="shared" si="43"/>
        <v>40.422435296585107</v>
      </c>
      <c r="V341" s="155">
        <f t="shared" si="44"/>
        <v>-4.2097701149425709E-2</v>
      </c>
      <c r="W341" s="155">
        <f t="shared" si="45"/>
        <v>-40.506630698883953</v>
      </c>
      <c r="X341" s="155">
        <f t="shared" si="46"/>
        <v>-96.705466804928392</v>
      </c>
      <c r="Y341" s="155">
        <f t="shared" si="47"/>
        <v>-133.82553525354172</v>
      </c>
      <c r="Z341" s="155">
        <f t="shared" si="48"/>
        <v>-138.4308927056444</v>
      </c>
      <c r="AA341" s="68">
        <v>340</v>
      </c>
      <c r="AB341" s="2">
        <v>45672</v>
      </c>
      <c r="AC341" s="156">
        <v>3</v>
      </c>
      <c r="AD341" s="156">
        <v>-32.9</v>
      </c>
    </row>
    <row r="342" spans="19:30" ht="15">
      <c r="S342" s="154">
        <f t="shared" si="41"/>
        <v>133.74133985124286</v>
      </c>
      <c r="T342" s="155">
        <f t="shared" si="42"/>
        <v>96.621271402629532</v>
      </c>
      <c r="U342" s="155">
        <f t="shared" si="43"/>
        <v>40.422435296585107</v>
      </c>
      <c r="V342" s="155">
        <f t="shared" si="44"/>
        <v>-4.2097701149425709E-2</v>
      </c>
      <c r="W342" s="155">
        <f t="shared" si="45"/>
        <v>-40.506630698883953</v>
      </c>
      <c r="X342" s="155">
        <f t="shared" si="46"/>
        <v>-96.705466804928392</v>
      </c>
      <c r="Y342" s="155">
        <f t="shared" si="47"/>
        <v>-133.82553525354172</v>
      </c>
      <c r="Z342" s="155">
        <f t="shared" si="48"/>
        <v>-138.4308927056444</v>
      </c>
      <c r="AA342" s="68">
        <v>341</v>
      </c>
      <c r="AB342" s="2">
        <v>45672</v>
      </c>
      <c r="AC342" s="156">
        <v>4</v>
      </c>
      <c r="AD342" s="156">
        <v>-34.300000000000004</v>
      </c>
    </row>
    <row r="343" spans="19:30" ht="15">
      <c r="S343" s="154">
        <f t="shared" si="41"/>
        <v>133.74133985124286</v>
      </c>
      <c r="T343" s="155">
        <f t="shared" si="42"/>
        <v>96.621271402629532</v>
      </c>
      <c r="U343" s="155">
        <f t="shared" si="43"/>
        <v>40.422435296585107</v>
      </c>
      <c r="V343" s="155">
        <f t="shared" si="44"/>
        <v>-4.2097701149425709E-2</v>
      </c>
      <c r="W343" s="155">
        <f t="shared" si="45"/>
        <v>-40.506630698883953</v>
      </c>
      <c r="X343" s="155">
        <f t="shared" si="46"/>
        <v>-96.705466804928392</v>
      </c>
      <c r="Y343" s="155">
        <f t="shared" si="47"/>
        <v>-133.82553525354172</v>
      </c>
      <c r="Z343" s="155">
        <f t="shared" si="48"/>
        <v>-138.4308927056444</v>
      </c>
      <c r="AA343" s="68">
        <v>342</v>
      </c>
      <c r="AB343" s="2">
        <v>45672</v>
      </c>
      <c r="AC343" s="156">
        <v>5</v>
      </c>
      <c r="AD343" s="156">
        <v>-31.7</v>
      </c>
    </row>
    <row r="344" spans="19:30" ht="15">
      <c r="S344" s="154">
        <f t="shared" si="41"/>
        <v>133.74133985124286</v>
      </c>
      <c r="T344" s="155">
        <f t="shared" si="42"/>
        <v>96.621271402629532</v>
      </c>
      <c r="U344" s="155">
        <f t="shared" si="43"/>
        <v>40.422435296585107</v>
      </c>
      <c r="V344" s="155">
        <f t="shared" si="44"/>
        <v>-4.2097701149425709E-2</v>
      </c>
      <c r="W344" s="155">
        <f t="shared" si="45"/>
        <v>-40.506630698883953</v>
      </c>
      <c r="X344" s="155">
        <f t="shared" si="46"/>
        <v>-96.705466804928392</v>
      </c>
      <c r="Y344" s="155">
        <f t="shared" si="47"/>
        <v>-133.82553525354172</v>
      </c>
      <c r="Z344" s="155">
        <f t="shared" si="48"/>
        <v>-138.4308927056444</v>
      </c>
      <c r="AA344" s="68">
        <v>343</v>
      </c>
      <c r="AB344" s="2">
        <v>45672</v>
      </c>
      <c r="AC344" s="156">
        <v>6</v>
      </c>
      <c r="AD344" s="156">
        <v>-26.700000000000003</v>
      </c>
    </row>
    <row r="345" spans="19:30" ht="15">
      <c r="S345" s="154">
        <f t="shared" si="41"/>
        <v>133.74133985124286</v>
      </c>
      <c r="T345" s="155">
        <f t="shared" si="42"/>
        <v>96.621271402629532</v>
      </c>
      <c r="U345" s="155">
        <f t="shared" si="43"/>
        <v>40.422435296585107</v>
      </c>
      <c r="V345" s="155">
        <f t="shared" si="44"/>
        <v>-4.2097701149425709E-2</v>
      </c>
      <c r="W345" s="155">
        <f t="shared" si="45"/>
        <v>-40.506630698883953</v>
      </c>
      <c r="X345" s="155">
        <f t="shared" si="46"/>
        <v>-96.705466804928392</v>
      </c>
      <c r="Y345" s="155">
        <f t="shared" si="47"/>
        <v>-133.82553525354172</v>
      </c>
      <c r="Z345" s="155">
        <f t="shared" si="48"/>
        <v>-138.4308927056444</v>
      </c>
      <c r="AA345" s="68">
        <v>344</v>
      </c>
      <c r="AB345" s="2">
        <v>45672</v>
      </c>
      <c r="AC345" s="156">
        <v>7</v>
      </c>
      <c r="AD345" s="156">
        <v>-21.2</v>
      </c>
    </row>
    <row r="346" spans="19:30" ht="15">
      <c r="S346" s="154">
        <f t="shared" si="41"/>
        <v>133.74133985124286</v>
      </c>
      <c r="T346" s="155">
        <f t="shared" si="42"/>
        <v>96.621271402629532</v>
      </c>
      <c r="U346" s="155">
        <f t="shared" si="43"/>
        <v>40.422435296585107</v>
      </c>
      <c r="V346" s="155">
        <f t="shared" si="44"/>
        <v>-4.2097701149425709E-2</v>
      </c>
      <c r="W346" s="155">
        <f t="shared" si="45"/>
        <v>-40.506630698883953</v>
      </c>
      <c r="X346" s="155">
        <f t="shared" si="46"/>
        <v>-96.705466804928392</v>
      </c>
      <c r="Y346" s="155">
        <f t="shared" si="47"/>
        <v>-133.82553525354172</v>
      </c>
      <c r="Z346" s="155">
        <f t="shared" si="48"/>
        <v>-138.4308927056444</v>
      </c>
      <c r="AA346" s="68">
        <v>345</v>
      </c>
      <c r="AB346" s="2">
        <v>45672</v>
      </c>
      <c r="AC346" s="156">
        <v>8</v>
      </c>
      <c r="AD346" s="156">
        <v>-16.900000000000002</v>
      </c>
    </row>
    <row r="347" spans="19:30" ht="15">
      <c r="S347" s="154">
        <f t="shared" si="41"/>
        <v>133.74133985124286</v>
      </c>
      <c r="T347" s="155">
        <f t="shared" si="42"/>
        <v>96.621271402629532</v>
      </c>
      <c r="U347" s="155">
        <f t="shared" si="43"/>
        <v>40.422435296585107</v>
      </c>
      <c r="V347" s="155">
        <f t="shared" si="44"/>
        <v>-4.2097701149425709E-2</v>
      </c>
      <c r="W347" s="155">
        <f t="shared" si="45"/>
        <v>-40.506630698883953</v>
      </c>
      <c r="X347" s="155">
        <f t="shared" si="46"/>
        <v>-96.705466804928392</v>
      </c>
      <c r="Y347" s="155">
        <f t="shared" si="47"/>
        <v>-133.82553525354172</v>
      </c>
      <c r="Z347" s="155">
        <f t="shared" si="48"/>
        <v>-138.4308927056444</v>
      </c>
      <c r="AA347" s="68">
        <v>346</v>
      </c>
      <c r="AB347" s="2">
        <v>45672</v>
      </c>
      <c r="AC347" s="156">
        <v>9</v>
      </c>
      <c r="AD347" s="156">
        <v>-14.6</v>
      </c>
    </row>
    <row r="348" spans="19:30" ht="15">
      <c r="S348" s="154">
        <f t="shared" si="41"/>
        <v>133.74133985124286</v>
      </c>
      <c r="T348" s="155">
        <f t="shared" si="42"/>
        <v>96.621271402629532</v>
      </c>
      <c r="U348" s="155">
        <f t="shared" si="43"/>
        <v>40.422435296585107</v>
      </c>
      <c r="V348" s="155">
        <f t="shared" si="44"/>
        <v>-4.2097701149425709E-2</v>
      </c>
      <c r="W348" s="155">
        <f t="shared" si="45"/>
        <v>-40.506630698883953</v>
      </c>
      <c r="X348" s="155">
        <f t="shared" si="46"/>
        <v>-96.705466804928392</v>
      </c>
      <c r="Y348" s="155">
        <f t="shared" si="47"/>
        <v>-133.82553525354172</v>
      </c>
      <c r="Z348" s="155">
        <f t="shared" si="48"/>
        <v>-138.4308927056444</v>
      </c>
      <c r="AA348" s="68">
        <v>347</v>
      </c>
      <c r="AB348" s="2">
        <v>45672</v>
      </c>
      <c r="AC348" s="156">
        <v>10</v>
      </c>
      <c r="AD348" s="156">
        <v>-14.399999999999999</v>
      </c>
    </row>
    <row r="349" spans="19:30" ht="15">
      <c r="S349" s="154">
        <f t="shared" si="41"/>
        <v>133.74133985124286</v>
      </c>
      <c r="T349" s="155">
        <f t="shared" si="42"/>
        <v>96.621271402629532</v>
      </c>
      <c r="U349" s="155">
        <f t="shared" si="43"/>
        <v>40.422435296585107</v>
      </c>
      <c r="V349" s="155">
        <f t="shared" si="44"/>
        <v>-4.2097701149425709E-2</v>
      </c>
      <c r="W349" s="155">
        <f t="shared" si="45"/>
        <v>-40.506630698883953</v>
      </c>
      <c r="X349" s="155">
        <f t="shared" si="46"/>
        <v>-96.705466804928392</v>
      </c>
      <c r="Y349" s="155">
        <f t="shared" si="47"/>
        <v>-133.82553525354172</v>
      </c>
      <c r="Z349" s="155">
        <f t="shared" si="48"/>
        <v>-138.4308927056444</v>
      </c>
      <c r="AA349" s="68">
        <v>348</v>
      </c>
      <c r="AB349" s="2">
        <v>45672</v>
      </c>
      <c r="AC349" s="156">
        <v>11</v>
      </c>
      <c r="AD349" s="156">
        <v>-15.6</v>
      </c>
    </row>
    <row r="350" spans="19:30" ht="15">
      <c r="S350" s="154">
        <f t="shared" si="41"/>
        <v>133.74133985124286</v>
      </c>
      <c r="T350" s="155">
        <f t="shared" si="42"/>
        <v>96.621271402629532</v>
      </c>
      <c r="U350" s="155">
        <f t="shared" si="43"/>
        <v>40.422435296585107</v>
      </c>
      <c r="V350" s="155">
        <f t="shared" si="44"/>
        <v>-4.2097701149425709E-2</v>
      </c>
      <c r="W350" s="155">
        <f t="shared" si="45"/>
        <v>-40.506630698883953</v>
      </c>
      <c r="X350" s="155">
        <f t="shared" si="46"/>
        <v>-96.705466804928392</v>
      </c>
      <c r="Y350" s="155">
        <f t="shared" si="47"/>
        <v>-133.82553525354172</v>
      </c>
      <c r="Z350" s="155">
        <f t="shared" si="48"/>
        <v>-138.4308927056444</v>
      </c>
      <c r="AA350" s="68">
        <v>349</v>
      </c>
      <c r="AB350" s="2">
        <v>45672</v>
      </c>
      <c r="AC350" s="156">
        <v>12</v>
      </c>
      <c r="AD350" s="156">
        <v>-17</v>
      </c>
    </row>
    <row r="351" spans="19:30" ht="15">
      <c r="S351" s="154">
        <f t="shared" si="41"/>
        <v>133.74133985124286</v>
      </c>
      <c r="T351" s="155">
        <f t="shared" si="42"/>
        <v>96.621271402629532</v>
      </c>
      <c r="U351" s="155">
        <f t="shared" si="43"/>
        <v>40.422435296585107</v>
      </c>
      <c r="V351" s="155">
        <f t="shared" si="44"/>
        <v>-4.2097701149425709E-2</v>
      </c>
      <c r="W351" s="155">
        <f t="shared" si="45"/>
        <v>-40.506630698883953</v>
      </c>
      <c r="X351" s="155">
        <f t="shared" si="46"/>
        <v>-96.705466804928392</v>
      </c>
      <c r="Y351" s="155">
        <f t="shared" si="47"/>
        <v>-133.82553525354172</v>
      </c>
      <c r="Z351" s="155">
        <f t="shared" si="48"/>
        <v>-138.4308927056444</v>
      </c>
      <c r="AA351" s="68">
        <v>350</v>
      </c>
      <c r="AB351" s="2">
        <v>45672</v>
      </c>
      <c r="AC351" s="156">
        <v>13</v>
      </c>
      <c r="AD351" s="156">
        <v>-16.900000000000002</v>
      </c>
    </row>
    <row r="352" spans="19:30" ht="15">
      <c r="S352" s="154">
        <f t="shared" si="41"/>
        <v>133.74133985124286</v>
      </c>
      <c r="T352" s="155">
        <f t="shared" si="42"/>
        <v>96.621271402629532</v>
      </c>
      <c r="U352" s="155">
        <f t="shared" si="43"/>
        <v>40.422435296585107</v>
      </c>
      <c r="V352" s="155">
        <f t="shared" si="44"/>
        <v>-4.2097701149425709E-2</v>
      </c>
      <c r="W352" s="155">
        <f t="shared" si="45"/>
        <v>-40.506630698883953</v>
      </c>
      <c r="X352" s="155">
        <f t="shared" si="46"/>
        <v>-96.705466804928392</v>
      </c>
      <c r="Y352" s="155">
        <f t="shared" si="47"/>
        <v>-133.82553525354172</v>
      </c>
      <c r="Z352" s="155">
        <f t="shared" si="48"/>
        <v>-138.4308927056444</v>
      </c>
      <c r="AA352" s="68">
        <v>351</v>
      </c>
      <c r="AB352" s="2">
        <v>45672</v>
      </c>
      <c r="AC352" s="156">
        <v>14</v>
      </c>
      <c r="AD352" s="156">
        <v>-14.2</v>
      </c>
    </row>
    <row r="353" spans="19:30" ht="15">
      <c r="S353" s="154">
        <f t="shared" si="41"/>
        <v>133.74133985124286</v>
      </c>
      <c r="T353" s="155">
        <f t="shared" si="42"/>
        <v>96.621271402629532</v>
      </c>
      <c r="U353" s="155">
        <f t="shared" si="43"/>
        <v>40.422435296585107</v>
      </c>
      <c r="V353" s="155">
        <f t="shared" si="44"/>
        <v>-4.2097701149425709E-2</v>
      </c>
      <c r="W353" s="155">
        <f t="shared" si="45"/>
        <v>-40.506630698883953</v>
      </c>
      <c r="X353" s="155">
        <f t="shared" si="46"/>
        <v>-96.705466804928392</v>
      </c>
      <c r="Y353" s="155">
        <f t="shared" si="47"/>
        <v>-133.82553525354172</v>
      </c>
      <c r="Z353" s="155">
        <f t="shared" si="48"/>
        <v>-138.4308927056444</v>
      </c>
      <c r="AA353" s="68">
        <v>352</v>
      </c>
      <c r="AB353" s="2">
        <v>45672</v>
      </c>
      <c r="AC353" s="156">
        <v>15</v>
      </c>
      <c r="AD353" s="156">
        <v>-8.1</v>
      </c>
    </row>
    <row r="354" spans="19:30" ht="15">
      <c r="S354" s="154">
        <f t="shared" si="41"/>
        <v>133.74133985124286</v>
      </c>
      <c r="T354" s="155">
        <f t="shared" si="42"/>
        <v>96.621271402629532</v>
      </c>
      <c r="U354" s="155">
        <f t="shared" si="43"/>
        <v>40.422435296585107</v>
      </c>
      <c r="V354" s="155">
        <f t="shared" si="44"/>
        <v>-4.2097701149425709E-2</v>
      </c>
      <c r="W354" s="155">
        <f t="shared" si="45"/>
        <v>-40.506630698883953</v>
      </c>
      <c r="X354" s="155">
        <f t="shared" si="46"/>
        <v>-96.705466804928392</v>
      </c>
      <c r="Y354" s="155">
        <f t="shared" si="47"/>
        <v>-133.82553525354172</v>
      </c>
      <c r="Z354" s="155">
        <f t="shared" si="48"/>
        <v>-138.4308927056444</v>
      </c>
      <c r="AA354" s="68">
        <v>353</v>
      </c>
      <c r="AB354" s="2">
        <v>45672</v>
      </c>
      <c r="AC354" s="156">
        <v>16</v>
      </c>
      <c r="AD354" s="156">
        <v>1.6</v>
      </c>
    </row>
    <row r="355" spans="19:30" ht="15">
      <c r="S355" s="154">
        <f t="shared" si="41"/>
        <v>133.74133985124286</v>
      </c>
      <c r="T355" s="155">
        <f t="shared" si="42"/>
        <v>96.621271402629532</v>
      </c>
      <c r="U355" s="155">
        <f t="shared" si="43"/>
        <v>40.422435296585107</v>
      </c>
      <c r="V355" s="155">
        <f t="shared" si="44"/>
        <v>-4.2097701149425709E-2</v>
      </c>
      <c r="W355" s="155">
        <f t="shared" si="45"/>
        <v>-40.506630698883953</v>
      </c>
      <c r="X355" s="155">
        <f t="shared" si="46"/>
        <v>-96.705466804928392</v>
      </c>
      <c r="Y355" s="155">
        <f t="shared" si="47"/>
        <v>-133.82553525354172</v>
      </c>
      <c r="Z355" s="155">
        <f t="shared" si="48"/>
        <v>-138.4308927056444</v>
      </c>
      <c r="AA355" s="68">
        <v>354</v>
      </c>
      <c r="AB355" s="2">
        <v>45672</v>
      </c>
      <c r="AC355" s="156">
        <v>17</v>
      </c>
      <c r="AD355" s="156">
        <v>13.8</v>
      </c>
    </row>
    <row r="356" spans="19:30" ht="15">
      <c r="S356" s="154">
        <f t="shared" si="41"/>
        <v>133.74133985124286</v>
      </c>
      <c r="T356" s="155">
        <f t="shared" si="42"/>
        <v>96.621271402629532</v>
      </c>
      <c r="U356" s="155">
        <f t="shared" si="43"/>
        <v>40.422435296585107</v>
      </c>
      <c r="V356" s="155">
        <f t="shared" si="44"/>
        <v>-4.2097701149425709E-2</v>
      </c>
      <c r="W356" s="155">
        <f t="shared" si="45"/>
        <v>-40.506630698883953</v>
      </c>
      <c r="X356" s="155">
        <f t="shared" si="46"/>
        <v>-96.705466804928392</v>
      </c>
      <c r="Y356" s="155">
        <f t="shared" si="47"/>
        <v>-133.82553525354172</v>
      </c>
      <c r="Z356" s="155">
        <f t="shared" si="48"/>
        <v>-138.4308927056444</v>
      </c>
      <c r="AA356" s="68">
        <v>355</v>
      </c>
      <c r="AB356" s="2">
        <v>45672</v>
      </c>
      <c r="AC356" s="156">
        <v>18</v>
      </c>
      <c r="AD356" s="156">
        <v>27.3</v>
      </c>
    </row>
    <row r="357" spans="19:30" ht="15">
      <c r="S357" s="154">
        <f t="shared" si="41"/>
        <v>133.74133985124286</v>
      </c>
      <c r="T357" s="155">
        <f t="shared" si="42"/>
        <v>96.621271402629532</v>
      </c>
      <c r="U357" s="155">
        <f t="shared" si="43"/>
        <v>40.422435296585107</v>
      </c>
      <c r="V357" s="155">
        <f t="shared" si="44"/>
        <v>-4.2097701149425709E-2</v>
      </c>
      <c r="W357" s="155">
        <f t="shared" si="45"/>
        <v>-40.506630698883953</v>
      </c>
      <c r="X357" s="155">
        <f t="shared" si="46"/>
        <v>-96.705466804928392</v>
      </c>
      <c r="Y357" s="155">
        <f t="shared" si="47"/>
        <v>-133.82553525354172</v>
      </c>
      <c r="Z357" s="155">
        <f t="shared" si="48"/>
        <v>-138.4308927056444</v>
      </c>
      <c r="AA357" s="68">
        <v>356</v>
      </c>
      <c r="AB357" s="2">
        <v>45672</v>
      </c>
      <c r="AC357" s="156">
        <v>19</v>
      </c>
      <c r="AD357" s="156">
        <v>39.800000000000004</v>
      </c>
    </row>
    <row r="358" spans="19:30" ht="15">
      <c r="S358" s="154">
        <f t="shared" si="41"/>
        <v>133.74133985124286</v>
      </c>
      <c r="T358" s="155">
        <f t="shared" si="42"/>
        <v>96.621271402629532</v>
      </c>
      <c r="U358" s="155">
        <f t="shared" si="43"/>
        <v>40.422435296585107</v>
      </c>
      <c r="V358" s="155">
        <f t="shared" si="44"/>
        <v>-4.2097701149425709E-2</v>
      </c>
      <c r="W358" s="155">
        <f t="shared" si="45"/>
        <v>-40.506630698883953</v>
      </c>
      <c r="X358" s="155">
        <f t="shared" si="46"/>
        <v>-96.705466804928392</v>
      </c>
      <c r="Y358" s="155">
        <f t="shared" si="47"/>
        <v>-133.82553525354172</v>
      </c>
      <c r="Z358" s="155">
        <f t="shared" si="48"/>
        <v>-138.4308927056444</v>
      </c>
      <c r="AA358" s="68">
        <v>357</v>
      </c>
      <c r="AB358" s="2">
        <v>45672</v>
      </c>
      <c r="AC358" s="156">
        <v>20</v>
      </c>
      <c r="AD358" s="156">
        <v>49.3</v>
      </c>
    </row>
    <row r="359" spans="19:30" ht="15">
      <c r="S359" s="154">
        <f t="shared" si="41"/>
        <v>133.74133985124286</v>
      </c>
      <c r="T359" s="155">
        <f t="shared" si="42"/>
        <v>96.621271402629532</v>
      </c>
      <c r="U359" s="155">
        <f t="shared" si="43"/>
        <v>40.422435296585107</v>
      </c>
      <c r="V359" s="155">
        <f t="shared" si="44"/>
        <v>-4.2097701149425709E-2</v>
      </c>
      <c r="W359" s="155">
        <f t="shared" si="45"/>
        <v>-40.506630698883953</v>
      </c>
      <c r="X359" s="155">
        <f t="shared" si="46"/>
        <v>-96.705466804928392</v>
      </c>
      <c r="Y359" s="155">
        <f t="shared" si="47"/>
        <v>-133.82553525354172</v>
      </c>
      <c r="Z359" s="155">
        <f t="shared" si="48"/>
        <v>-138.4308927056444</v>
      </c>
      <c r="AA359" s="68">
        <v>358</v>
      </c>
      <c r="AB359" s="2">
        <v>45672</v>
      </c>
      <c r="AC359" s="156">
        <v>21</v>
      </c>
      <c r="AD359" s="156">
        <v>53.900000000000006</v>
      </c>
    </row>
    <row r="360" spans="19:30" ht="15">
      <c r="S360" s="154">
        <f t="shared" si="41"/>
        <v>133.74133985124286</v>
      </c>
      <c r="T360" s="155">
        <f t="shared" si="42"/>
        <v>96.621271402629532</v>
      </c>
      <c r="U360" s="155">
        <f t="shared" si="43"/>
        <v>40.422435296585107</v>
      </c>
      <c r="V360" s="155">
        <f t="shared" si="44"/>
        <v>-4.2097701149425709E-2</v>
      </c>
      <c r="W360" s="155">
        <f t="shared" si="45"/>
        <v>-40.506630698883953</v>
      </c>
      <c r="X360" s="155">
        <f t="shared" si="46"/>
        <v>-96.705466804928392</v>
      </c>
      <c r="Y360" s="155">
        <f t="shared" si="47"/>
        <v>-133.82553525354172</v>
      </c>
      <c r="Z360" s="155">
        <f t="shared" si="48"/>
        <v>-138.4308927056444</v>
      </c>
      <c r="AA360" s="68">
        <v>359</v>
      </c>
      <c r="AB360" s="2">
        <v>45672</v>
      </c>
      <c r="AC360" s="156">
        <v>22</v>
      </c>
      <c r="AD360" s="156">
        <v>52.5</v>
      </c>
    </row>
    <row r="361" spans="19:30" ht="15">
      <c r="S361" s="154">
        <f t="shared" si="41"/>
        <v>133.74133985124286</v>
      </c>
      <c r="T361" s="155">
        <f t="shared" si="42"/>
        <v>96.621271402629532</v>
      </c>
      <c r="U361" s="155">
        <f t="shared" si="43"/>
        <v>40.422435296585107</v>
      </c>
      <c r="V361" s="155">
        <f t="shared" si="44"/>
        <v>-4.2097701149425709E-2</v>
      </c>
      <c r="W361" s="155">
        <f t="shared" si="45"/>
        <v>-40.506630698883953</v>
      </c>
      <c r="X361" s="155">
        <f t="shared" si="46"/>
        <v>-96.705466804928392</v>
      </c>
      <c r="Y361" s="155">
        <f t="shared" si="47"/>
        <v>-133.82553525354172</v>
      </c>
      <c r="Z361" s="155">
        <f t="shared" si="48"/>
        <v>-138.4308927056444</v>
      </c>
      <c r="AA361" s="68">
        <v>360</v>
      </c>
      <c r="AB361" s="2">
        <v>45672</v>
      </c>
      <c r="AC361" s="156">
        <v>23</v>
      </c>
      <c r="AD361" s="156">
        <v>44.800000000000004</v>
      </c>
    </row>
    <row r="362" spans="19:30" ht="15">
      <c r="S362" s="154">
        <f t="shared" si="41"/>
        <v>133.74133985124286</v>
      </c>
      <c r="T362" s="155">
        <f t="shared" si="42"/>
        <v>96.621271402629532</v>
      </c>
      <c r="U362" s="155">
        <f t="shared" si="43"/>
        <v>40.422435296585107</v>
      </c>
      <c r="V362" s="155">
        <f t="shared" si="44"/>
        <v>-4.2097701149425709E-2</v>
      </c>
      <c r="W362" s="155">
        <f t="shared" si="45"/>
        <v>-40.506630698883953</v>
      </c>
      <c r="X362" s="155">
        <f t="shared" si="46"/>
        <v>-96.705466804928392</v>
      </c>
      <c r="Y362" s="155">
        <f t="shared" si="47"/>
        <v>-133.82553525354172</v>
      </c>
      <c r="Z362" s="155">
        <f t="shared" si="48"/>
        <v>-138.4308927056444</v>
      </c>
      <c r="AA362" s="68">
        <v>361</v>
      </c>
      <c r="AB362" s="2">
        <v>45673</v>
      </c>
      <c r="AC362" s="156">
        <v>0</v>
      </c>
      <c r="AD362" s="156">
        <v>31.4</v>
      </c>
    </row>
    <row r="363" spans="19:30" ht="15">
      <c r="S363" s="154">
        <f t="shared" si="41"/>
        <v>133.74133985124286</v>
      </c>
      <c r="T363" s="155">
        <f t="shared" si="42"/>
        <v>96.621271402629532</v>
      </c>
      <c r="U363" s="155">
        <f t="shared" si="43"/>
        <v>40.422435296585107</v>
      </c>
      <c r="V363" s="155">
        <f t="shared" si="44"/>
        <v>-4.2097701149425709E-2</v>
      </c>
      <c r="W363" s="155">
        <f t="shared" si="45"/>
        <v>-40.506630698883953</v>
      </c>
      <c r="X363" s="155">
        <f t="shared" si="46"/>
        <v>-96.705466804928392</v>
      </c>
      <c r="Y363" s="155">
        <f t="shared" si="47"/>
        <v>-133.82553525354172</v>
      </c>
      <c r="Z363" s="155">
        <f t="shared" si="48"/>
        <v>-138.4308927056444</v>
      </c>
      <c r="AA363" s="68">
        <v>362</v>
      </c>
      <c r="AB363" s="2">
        <v>45673</v>
      </c>
      <c r="AC363" s="156">
        <v>1</v>
      </c>
      <c r="AD363" s="156">
        <v>14.099999999999998</v>
      </c>
    </row>
    <row r="364" spans="19:30" ht="15">
      <c r="S364" s="154">
        <f t="shared" si="41"/>
        <v>133.74133985124286</v>
      </c>
      <c r="T364" s="155">
        <f t="shared" si="42"/>
        <v>96.621271402629532</v>
      </c>
      <c r="U364" s="155">
        <f t="shared" si="43"/>
        <v>40.422435296585107</v>
      </c>
      <c r="V364" s="155">
        <f t="shared" si="44"/>
        <v>-4.2097701149425709E-2</v>
      </c>
      <c r="W364" s="155">
        <f t="shared" si="45"/>
        <v>-40.506630698883953</v>
      </c>
      <c r="X364" s="155">
        <f t="shared" si="46"/>
        <v>-96.705466804928392</v>
      </c>
      <c r="Y364" s="155">
        <f t="shared" si="47"/>
        <v>-133.82553525354172</v>
      </c>
      <c r="Z364" s="155">
        <f t="shared" si="48"/>
        <v>-138.4308927056444</v>
      </c>
      <c r="AA364" s="68">
        <v>363</v>
      </c>
      <c r="AB364" s="2">
        <v>45673</v>
      </c>
      <c r="AC364" s="156">
        <v>2</v>
      </c>
      <c r="AD364" s="156">
        <v>-4.8</v>
      </c>
    </row>
    <row r="365" spans="19:30" ht="15">
      <c r="S365" s="154">
        <f t="shared" si="41"/>
        <v>133.74133985124286</v>
      </c>
      <c r="T365" s="155">
        <f t="shared" si="42"/>
        <v>96.621271402629532</v>
      </c>
      <c r="U365" s="155">
        <f t="shared" si="43"/>
        <v>40.422435296585107</v>
      </c>
      <c r="V365" s="155">
        <f t="shared" si="44"/>
        <v>-4.2097701149425709E-2</v>
      </c>
      <c r="W365" s="155">
        <f t="shared" si="45"/>
        <v>-40.506630698883953</v>
      </c>
      <c r="X365" s="155">
        <f t="shared" si="46"/>
        <v>-96.705466804928392</v>
      </c>
      <c r="Y365" s="155">
        <f t="shared" si="47"/>
        <v>-133.82553525354172</v>
      </c>
      <c r="Z365" s="155">
        <f t="shared" si="48"/>
        <v>-138.4308927056444</v>
      </c>
      <c r="AA365" s="68">
        <v>364</v>
      </c>
      <c r="AB365" s="2">
        <v>45673</v>
      </c>
      <c r="AC365" s="156">
        <v>3</v>
      </c>
      <c r="AD365" s="156">
        <v>-22.7</v>
      </c>
    </row>
    <row r="366" spans="19:30" ht="15">
      <c r="S366" s="154">
        <f t="shared" si="41"/>
        <v>133.74133985124286</v>
      </c>
      <c r="T366" s="155">
        <f t="shared" si="42"/>
        <v>96.621271402629532</v>
      </c>
      <c r="U366" s="155">
        <f t="shared" si="43"/>
        <v>40.422435296585107</v>
      </c>
      <c r="V366" s="155">
        <f t="shared" si="44"/>
        <v>-4.2097701149425709E-2</v>
      </c>
      <c r="W366" s="155">
        <f t="shared" si="45"/>
        <v>-40.506630698883953</v>
      </c>
      <c r="X366" s="155">
        <f t="shared" si="46"/>
        <v>-96.705466804928392</v>
      </c>
      <c r="Y366" s="155">
        <f t="shared" si="47"/>
        <v>-133.82553525354172</v>
      </c>
      <c r="Z366" s="155">
        <f t="shared" si="48"/>
        <v>-138.4308927056444</v>
      </c>
      <c r="AA366" s="68">
        <v>365</v>
      </c>
      <c r="AB366" s="2">
        <v>45673</v>
      </c>
      <c r="AC366" s="156">
        <v>4</v>
      </c>
      <c r="AD366" s="156">
        <v>-37</v>
      </c>
    </row>
    <row r="367" spans="19:30" ht="15">
      <c r="S367" s="154">
        <f t="shared" si="41"/>
        <v>133.74133985124286</v>
      </c>
      <c r="T367" s="155">
        <f t="shared" si="42"/>
        <v>96.621271402629532</v>
      </c>
      <c r="U367" s="155">
        <f t="shared" si="43"/>
        <v>40.422435296585107</v>
      </c>
      <c r="V367" s="155">
        <f t="shared" si="44"/>
        <v>-4.2097701149425709E-2</v>
      </c>
      <c r="W367" s="155">
        <f t="shared" si="45"/>
        <v>-40.506630698883953</v>
      </c>
      <c r="X367" s="155">
        <f t="shared" si="46"/>
        <v>-96.705466804928392</v>
      </c>
      <c r="Y367" s="155">
        <f t="shared" si="47"/>
        <v>-133.82553525354172</v>
      </c>
      <c r="Z367" s="155">
        <f t="shared" si="48"/>
        <v>-138.4308927056444</v>
      </c>
      <c r="AA367" s="68">
        <v>366</v>
      </c>
      <c r="AB367" s="2">
        <v>45673</v>
      </c>
      <c r="AC367" s="156">
        <v>5</v>
      </c>
      <c r="AD367" s="156">
        <v>-45.9</v>
      </c>
    </row>
    <row r="368" spans="19:30" ht="15">
      <c r="S368" s="154">
        <f t="shared" si="41"/>
        <v>133.74133985124286</v>
      </c>
      <c r="T368" s="155">
        <f t="shared" si="42"/>
        <v>96.621271402629532</v>
      </c>
      <c r="U368" s="155">
        <f t="shared" si="43"/>
        <v>40.422435296585107</v>
      </c>
      <c r="V368" s="155">
        <f t="shared" si="44"/>
        <v>-4.2097701149425709E-2</v>
      </c>
      <c r="W368" s="155">
        <f t="shared" si="45"/>
        <v>-40.506630698883953</v>
      </c>
      <c r="X368" s="155">
        <f t="shared" si="46"/>
        <v>-96.705466804928392</v>
      </c>
      <c r="Y368" s="155">
        <f t="shared" si="47"/>
        <v>-133.82553525354172</v>
      </c>
      <c r="Z368" s="155">
        <f t="shared" si="48"/>
        <v>-138.4308927056444</v>
      </c>
      <c r="AA368" s="68">
        <v>367</v>
      </c>
      <c r="AB368" s="2">
        <v>45673</v>
      </c>
      <c r="AC368" s="156">
        <v>6</v>
      </c>
      <c r="AD368" s="156">
        <v>-48.6</v>
      </c>
    </row>
    <row r="369" spans="19:30" ht="15">
      <c r="S369" s="154">
        <f t="shared" si="41"/>
        <v>133.74133985124286</v>
      </c>
      <c r="T369" s="155">
        <f t="shared" si="42"/>
        <v>96.621271402629532</v>
      </c>
      <c r="U369" s="155">
        <f t="shared" si="43"/>
        <v>40.422435296585107</v>
      </c>
      <c r="V369" s="155">
        <f t="shared" si="44"/>
        <v>-4.2097701149425709E-2</v>
      </c>
      <c r="W369" s="155">
        <f t="shared" si="45"/>
        <v>-40.506630698883953</v>
      </c>
      <c r="X369" s="155">
        <f t="shared" si="46"/>
        <v>-96.705466804928392</v>
      </c>
      <c r="Y369" s="155">
        <f t="shared" si="47"/>
        <v>-133.82553525354172</v>
      </c>
      <c r="Z369" s="155">
        <f t="shared" si="48"/>
        <v>-138.4308927056444</v>
      </c>
      <c r="AA369" s="68">
        <v>368</v>
      </c>
      <c r="AB369" s="2">
        <v>45673</v>
      </c>
      <c r="AC369" s="156">
        <v>7</v>
      </c>
      <c r="AD369" s="156">
        <v>-45.300000000000004</v>
      </c>
    </row>
    <row r="370" spans="19:30" ht="15">
      <c r="S370" s="154">
        <f t="shared" si="41"/>
        <v>133.74133985124286</v>
      </c>
      <c r="T370" s="155">
        <f t="shared" si="42"/>
        <v>96.621271402629532</v>
      </c>
      <c r="U370" s="155">
        <f t="shared" si="43"/>
        <v>40.422435296585107</v>
      </c>
      <c r="V370" s="155">
        <f t="shared" si="44"/>
        <v>-4.2097701149425709E-2</v>
      </c>
      <c r="W370" s="155">
        <f t="shared" si="45"/>
        <v>-40.506630698883953</v>
      </c>
      <c r="X370" s="155">
        <f t="shared" si="46"/>
        <v>-96.705466804928392</v>
      </c>
      <c r="Y370" s="155">
        <f t="shared" si="47"/>
        <v>-133.82553525354172</v>
      </c>
      <c r="Z370" s="155">
        <f t="shared" si="48"/>
        <v>-138.4308927056444</v>
      </c>
      <c r="AA370" s="68">
        <v>369</v>
      </c>
      <c r="AB370" s="2">
        <v>45673</v>
      </c>
      <c r="AC370" s="156">
        <v>8</v>
      </c>
      <c r="AD370" s="156">
        <v>-37.299999999999997</v>
      </c>
    </row>
    <row r="371" spans="19:30" ht="15">
      <c r="S371" s="154">
        <f t="shared" si="41"/>
        <v>133.74133985124286</v>
      </c>
      <c r="T371" s="155">
        <f t="shared" si="42"/>
        <v>96.621271402629532</v>
      </c>
      <c r="U371" s="155">
        <f t="shared" si="43"/>
        <v>40.422435296585107</v>
      </c>
      <c r="V371" s="155">
        <f t="shared" si="44"/>
        <v>-4.2097701149425709E-2</v>
      </c>
      <c r="W371" s="155">
        <f t="shared" si="45"/>
        <v>-40.506630698883953</v>
      </c>
      <c r="X371" s="155">
        <f t="shared" si="46"/>
        <v>-96.705466804928392</v>
      </c>
      <c r="Y371" s="155">
        <f t="shared" si="47"/>
        <v>-133.82553525354172</v>
      </c>
      <c r="Z371" s="155">
        <f t="shared" si="48"/>
        <v>-138.4308927056444</v>
      </c>
      <c r="AA371" s="68">
        <v>370</v>
      </c>
      <c r="AB371" s="2">
        <v>45673</v>
      </c>
      <c r="AC371" s="156">
        <v>9</v>
      </c>
      <c r="AD371" s="156">
        <v>-26.900000000000002</v>
      </c>
    </row>
    <row r="372" spans="19:30" ht="15">
      <c r="S372" s="154">
        <f t="shared" si="41"/>
        <v>133.74133985124286</v>
      </c>
      <c r="T372" s="155">
        <f t="shared" si="42"/>
        <v>96.621271402629532</v>
      </c>
      <c r="U372" s="155">
        <f t="shared" si="43"/>
        <v>40.422435296585107</v>
      </c>
      <c r="V372" s="155">
        <f t="shared" si="44"/>
        <v>-4.2097701149425709E-2</v>
      </c>
      <c r="W372" s="155">
        <f t="shared" si="45"/>
        <v>-40.506630698883953</v>
      </c>
      <c r="X372" s="155">
        <f t="shared" si="46"/>
        <v>-96.705466804928392</v>
      </c>
      <c r="Y372" s="155">
        <f t="shared" si="47"/>
        <v>-133.82553525354172</v>
      </c>
      <c r="Z372" s="155">
        <f t="shared" si="48"/>
        <v>-138.4308927056444</v>
      </c>
      <c r="AA372" s="68">
        <v>371</v>
      </c>
      <c r="AB372" s="2">
        <v>45673</v>
      </c>
      <c r="AC372" s="156">
        <v>10</v>
      </c>
      <c r="AD372" s="156">
        <v>-16.3</v>
      </c>
    </row>
    <row r="373" spans="19:30" ht="15">
      <c r="S373" s="154">
        <f t="shared" si="41"/>
        <v>133.74133985124286</v>
      </c>
      <c r="T373" s="155">
        <f t="shared" si="42"/>
        <v>96.621271402629532</v>
      </c>
      <c r="U373" s="155">
        <f t="shared" si="43"/>
        <v>40.422435296585107</v>
      </c>
      <c r="V373" s="155">
        <f t="shared" si="44"/>
        <v>-4.2097701149425709E-2</v>
      </c>
      <c r="W373" s="155">
        <f t="shared" si="45"/>
        <v>-40.506630698883953</v>
      </c>
      <c r="X373" s="155">
        <f t="shared" si="46"/>
        <v>-96.705466804928392</v>
      </c>
      <c r="Y373" s="155">
        <f t="shared" si="47"/>
        <v>-133.82553525354172</v>
      </c>
      <c r="Z373" s="155">
        <f t="shared" si="48"/>
        <v>-138.4308927056444</v>
      </c>
      <c r="AA373" s="68">
        <v>372</v>
      </c>
      <c r="AB373" s="2">
        <v>45673</v>
      </c>
      <c r="AC373" s="156">
        <v>11</v>
      </c>
      <c r="AD373" s="156">
        <v>-7.7</v>
      </c>
    </row>
    <row r="374" spans="19:30" ht="15">
      <c r="S374" s="154">
        <f t="shared" si="41"/>
        <v>133.74133985124286</v>
      </c>
      <c r="T374" s="155">
        <f t="shared" si="42"/>
        <v>96.621271402629532</v>
      </c>
      <c r="U374" s="155">
        <f t="shared" si="43"/>
        <v>40.422435296585107</v>
      </c>
      <c r="V374" s="155">
        <f t="shared" si="44"/>
        <v>-4.2097701149425709E-2</v>
      </c>
      <c r="W374" s="155">
        <f t="shared" si="45"/>
        <v>-40.506630698883953</v>
      </c>
      <c r="X374" s="155">
        <f t="shared" si="46"/>
        <v>-96.705466804928392</v>
      </c>
      <c r="Y374" s="155">
        <f t="shared" si="47"/>
        <v>-133.82553525354172</v>
      </c>
      <c r="Z374" s="155">
        <f t="shared" si="48"/>
        <v>-138.4308927056444</v>
      </c>
      <c r="AA374" s="68">
        <v>373</v>
      </c>
      <c r="AB374" s="2">
        <v>45673</v>
      </c>
      <c r="AC374" s="156">
        <v>12</v>
      </c>
      <c r="AD374" s="156">
        <v>-2.6</v>
      </c>
    </row>
    <row r="375" spans="19:30" ht="15">
      <c r="S375" s="154">
        <f t="shared" si="41"/>
        <v>133.74133985124286</v>
      </c>
      <c r="T375" s="155">
        <f t="shared" si="42"/>
        <v>96.621271402629532</v>
      </c>
      <c r="U375" s="155">
        <f t="shared" si="43"/>
        <v>40.422435296585107</v>
      </c>
      <c r="V375" s="155">
        <f t="shared" si="44"/>
        <v>-4.2097701149425709E-2</v>
      </c>
      <c r="W375" s="155">
        <f t="shared" si="45"/>
        <v>-40.506630698883953</v>
      </c>
      <c r="X375" s="155">
        <f t="shared" si="46"/>
        <v>-96.705466804928392</v>
      </c>
      <c r="Y375" s="155">
        <f t="shared" si="47"/>
        <v>-133.82553525354172</v>
      </c>
      <c r="Z375" s="155">
        <f t="shared" si="48"/>
        <v>-138.4308927056444</v>
      </c>
      <c r="AA375" s="68">
        <v>374</v>
      </c>
      <c r="AB375" s="2">
        <v>45673</v>
      </c>
      <c r="AC375" s="156">
        <v>13</v>
      </c>
      <c r="AD375" s="156">
        <v>-1</v>
      </c>
    </row>
    <row r="376" spans="19:30" ht="15">
      <c r="S376" s="154">
        <f t="shared" si="41"/>
        <v>133.74133985124286</v>
      </c>
      <c r="T376" s="155">
        <f t="shared" si="42"/>
        <v>96.621271402629532</v>
      </c>
      <c r="U376" s="155">
        <f t="shared" si="43"/>
        <v>40.422435296585107</v>
      </c>
      <c r="V376" s="155">
        <f t="shared" si="44"/>
        <v>-4.2097701149425709E-2</v>
      </c>
      <c r="W376" s="155">
        <f t="shared" si="45"/>
        <v>-40.506630698883953</v>
      </c>
      <c r="X376" s="155">
        <f t="shared" si="46"/>
        <v>-96.705466804928392</v>
      </c>
      <c r="Y376" s="155">
        <f t="shared" si="47"/>
        <v>-133.82553525354172</v>
      </c>
      <c r="Z376" s="155">
        <f t="shared" si="48"/>
        <v>-138.4308927056444</v>
      </c>
      <c r="AA376" s="68">
        <v>375</v>
      </c>
      <c r="AB376" s="2">
        <v>45673</v>
      </c>
      <c r="AC376" s="156">
        <v>14</v>
      </c>
      <c r="AD376" s="156">
        <v>-2.2999999999999998</v>
      </c>
    </row>
    <row r="377" spans="19:30" ht="15">
      <c r="S377" s="154">
        <f t="shared" si="41"/>
        <v>133.74133985124286</v>
      </c>
      <c r="T377" s="155">
        <f t="shared" si="42"/>
        <v>96.621271402629532</v>
      </c>
      <c r="U377" s="155">
        <f t="shared" si="43"/>
        <v>40.422435296585107</v>
      </c>
      <c r="V377" s="155">
        <f t="shared" si="44"/>
        <v>-4.2097701149425709E-2</v>
      </c>
      <c r="W377" s="155">
        <f t="shared" si="45"/>
        <v>-40.506630698883953</v>
      </c>
      <c r="X377" s="155">
        <f t="shared" si="46"/>
        <v>-96.705466804928392</v>
      </c>
      <c r="Y377" s="155">
        <f t="shared" si="47"/>
        <v>-133.82553525354172</v>
      </c>
      <c r="Z377" s="155">
        <f t="shared" si="48"/>
        <v>-138.4308927056444</v>
      </c>
      <c r="AA377" s="68">
        <v>376</v>
      </c>
      <c r="AB377" s="2">
        <v>45673</v>
      </c>
      <c r="AC377" s="156">
        <v>15</v>
      </c>
      <c r="AD377" s="156">
        <v>-4.5</v>
      </c>
    </row>
    <row r="378" spans="19:30" ht="15">
      <c r="S378" s="154">
        <f t="shared" si="41"/>
        <v>133.74133985124286</v>
      </c>
      <c r="T378" s="155">
        <f t="shared" si="42"/>
        <v>96.621271402629532</v>
      </c>
      <c r="U378" s="155">
        <f t="shared" si="43"/>
        <v>40.422435296585107</v>
      </c>
      <c r="V378" s="155">
        <f t="shared" si="44"/>
        <v>-4.2097701149425709E-2</v>
      </c>
      <c r="W378" s="155">
        <f t="shared" si="45"/>
        <v>-40.506630698883953</v>
      </c>
      <c r="X378" s="155">
        <f t="shared" si="46"/>
        <v>-96.705466804928392</v>
      </c>
      <c r="Y378" s="155">
        <f t="shared" si="47"/>
        <v>-133.82553525354172</v>
      </c>
      <c r="Z378" s="155">
        <f t="shared" si="48"/>
        <v>-138.4308927056444</v>
      </c>
      <c r="AA378" s="68">
        <v>377</v>
      </c>
      <c r="AB378" s="2">
        <v>45673</v>
      </c>
      <c r="AC378" s="156">
        <v>16</v>
      </c>
      <c r="AD378" s="156">
        <v>-5.4</v>
      </c>
    </row>
    <row r="379" spans="19:30" ht="15">
      <c r="S379" s="154">
        <f t="shared" si="41"/>
        <v>133.74133985124286</v>
      </c>
      <c r="T379" s="155">
        <f t="shared" si="42"/>
        <v>96.621271402629532</v>
      </c>
      <c r="U379" s="155">
        <f t="shared" si="43"/>
        <v>40.422435296585107</v>
      </c>
      <c r="V379" s="155">
        <f t="shared" si="44"/>
        <v>-4.2097701149425709E-2</v>
      </c>
      <c r="W379" s="155">
        <f t="shared" si="45"/>
        <v>-40.506630698883953</v>
      </c>
      <c r="X379" s="155">
        <f t="shared" si="46"/>
        <v>-96.705466804928392</v>
      </c>
      <c r="Y379" s="155">
        <f t="shared" si="47"/>
        <v>-133.82553525354172</v>
      </c>
      <c r="Z379" s="155">
        <f t="shared" si="48"/>
        <v>-138.4308927056444</v>
      </c>
      <c r="AA379" s="68">
        <v>378</v>
      </c>
      <c r="AB379" s="2">
        <v>45673</v>
      </c>
      <c r="AC379" s="156">
        <v>17</v>
      </c>
      <c r="AD379" s="156">
        <v>-2.9000000000000004</v>
      </c>
    </row>
    <row r="380" spans="19:30" ht="15">
      <c r="S380" s="154">
        <f t="shared" si="41"/>
        <v>133.74133985124286</v>
      </c>
      <c r="T380" s="155">
        <f t="shared" si="42"/>
        <v>96.621271402629532</v>
      </c>
      <c r="U380" s="155">
        <f t="shared" si="43"/>
        <v>40.422435296585107</v>
      </c>
      <c r="V380" s="155">
        <f t="shared" si="44"/>
        <v>-4.2097701149425709E-2</v>
      </c>
      <c r="W380" s="155">
        <f t="shared" si="45"/>
        <v>-40.506630698883953</v>
      </c>
      <c r="X380" s="155">
        <f t="shared" si="46"/>
        <v>-96.705466804928392</v>
      </c>
      <c r="Y380" s="155">
        <f t="shared" si="47"/>
        <v>-133.82553525354172</v>
      </c>
      <c r="Z380" s="155">
        <f t="shared" si="48"/>
        <v>-138.4308927056444</v>
      </c>
      <c r="AA380" s="68">
        <v>379</v>
      </c>
      <c r="AB380" s="2">
        <v>45673</v>
      </c>
      <c r="AC380" s="156">
        <v>18</v>
      </c>
      <c r="AD380" s="156">
        <v>4.2</v>
      </c>
    </row>
    <row r="381" spans="19:30" ht="15">
      <c r="S381" s="154">
        <f t="shared" si="41"/>
        <v>133.74133985124286</v>
      </c>
      <c r="T381" s="155">
        <f t="shared" si="42"/>
        <v>96.621271402629532</v>
      </c>
      <c r="U381" s="155">
        <f t="shared" si="43"/>
        <v>40.422435296585107</v>
      </c>
      <c r="V381" s="155">
        <f t="shared" si="44"/>
        <v>-4.2097701149425709E-2</v>
      </c>
      <c r="W381" s="155">
        <f t="shared" si="45"/>
        <v>-40.506630698883953</v>
      </c>
      <c r="X381" s="155">
        <f t="shared" si="46"/>
        <v>-96.705466804928392</v>
      </c>
      <c r="Y381" s="155">
        <f t="shared" si="47"/>
        <v>-133.82553525354172</v>
      </c>
      <c r="Z381" s="155">
        <f t="shared" si="48"/>
        <v>-138.4308927056444</v>
      </c>
      <c r="AA381" s="68">
        <v>380</v>
      </c>
      <c r="AB381" s="2">
        <v>45673</v>
      </c>
      <c r="AC381" s="156">
        <v>19</v>
      </c>
      <c r="AD381" s="156">
        <v>15.9</v>
      </c>
    </row>
    <row r="382" spans="19:30" ht="15">
      <c r="S382" s="154">
        <f t="shared" si="41"/>
        <v>133.74133985124286</v>
      </c>
      <c r="T382" s="155">
        <f t="shared" si="42"/>
        <v>96.621271402629532</v>
      </c>
      <c r="U382" s="155">
        <f t="shared" si="43"/>
        <v>40.422435296585107</v>
      </c>
      <c r="V382" s="155">
        <f t="shared" si="44"/>
        <v>-4.2097701149425709E-2</v>
      </c>
      <c r="W382" s="155">
        <f t="shared" si="45"/>
        <v>-40.506630698883953</v>
      </c>
      <c r="X382" s="155">
        <f t="shared" si="46"/>
        <v>-96.705466804928392</v>
      </c>
      <c r="Y382" s="155">
        <f t="shared" si="47"/>
        <v>-133.82553525354172</v>
      </c>
      <c r="Z382" s="155">
        <f t="shared" si="48"/>
        <v>-138.4308927056444</v>
      </c>
      <c r="AA382" s="68">
        <v>381</v>
      </c>
      <c r="AB382" s="2">
        <v>45673</v>
      </c>
      <c r="AC382" s="156">
        <v>20</v>
      </c>
      <c r="AD382" s="156">
        <v>30.7</v>
      </c>
    </row>
    <row r="383" spans="19:30" ht="15">
      <c r="S383" s="154">
        <f t="shared" si="41"/>
        <v>133.74133985124286</v>
      </c>
      <c r="T383" s="155">
        <f t="shared" si="42"/>
        <v>96.621271402629532</v>
      </c>
      <c r="U383" s="155">
        <f t="shared" si="43"/>
        <v>40.422435296585107</v>
      </c>
      <c r="V383" s="155">
        <f t="shared" si="44"/>
        <v>-4.2097701149425709E-2</v>
      </c>
      <c r="W383" s="155">
        <f t="shared" si="45"/>
        <v>-40.506630698883953</v>
      </c>
      <c r="X383" s="155">
        <f t="shared" si="46"/>
        <v>-96.705466804928392</v>
      </c>
      <c r="Y383" s="155">
        <f t="shared" si="47"/>
        <v>-133.82553525354172</v>
      </c>
      <c r="Z383" s="155">
        <f t="shared" si="48"/>
        <v>-138.4308927056444</v>
      </c>
      <c r="AA383" s="68">
        <v>382</v>
      </c>
      <c r="AB383" s="2">
        <v>45673</v>
      </c>
      <c r="AC383" s="156">
        <v>21</v>
      </c>
      <c r="AD383" s="156">
        <v>45.7</v>
      </c>
    </row>
    <row r="384" spans="19:30" ht="15">
      <c r="S384" s="154">
        <f t="shared" si="41"/>
        <v>133.74133985124286</v>
      </c>
      <c r="T384" s="155">
        <f t="shared" si="42"/>
        <v>96.621271402629532</v>
      </c>
      <c r="U384" s="155">
        <f t="shared" si="43"/>
        <v>40.422435296585107</v>
      </c>
      <c r="V384" s="155">
        <f t="shared" si="44"/>
        <v>-4.2097701149425709E-2</v>
      </c>
      <c r="W384" s="155">
        <f t="shared" si="45"/>
        <v>-40.506630698883953</v>
      </c>
      <c r="X384" s="155">
        <f t="shared" si="46"/>
        <v>-96.705466804928392</v>
      </c>
      <c r="Y384" s="155">
        <f t="shared" si="47"/>
        <v>-133.82553525354172</v>
      </c>
      <c r="Z384" s="155">
        <f t="shared" si="48"/>
        <v>-138.4308927056444</v>
      </c>
      <c r="AA384" s="68">
        <v>383</v>
      </c>
      <c r="AB384" s="2">
        <v>45673</v>
      </c>
      <c r="AC384" s="156">
        <v>22</v>
      </c>
      <c r="AD384" s="156">
        <v>57.599999999999994</v>
      </c>
    </row>
    <row r="385" spans="19:30" ht="15">
      <c r="S385" s="154">
        <f t="shared" si="41"/>
        <v>133.74133985124286</v>
      </c>
      <c r="T385" s="155">
        <f t="shared" si="42"/>
        <v>96.621271402629532</v>
      </c>
      <c r="U385" s="155">
        <f t="shared" si="43"/>
        <v>40.422435296585107</v>
      </c>
      <c r="V385" s="155">
        <f t="shared" si="44"/>
        <v>-4.2097701149425709E-2</v>
      </c>
      <c r="W385" s="155">
        <f t="shared" si="45"/>
        <v>-40.506630698883953</v>
      </c>
      <c r="X385" s="155">
        <f t="shared" si="46"/>
        <v>-96.705466804928392</v>
      </c>
      <c r="Y385" s="155">
        <f t="shared" si="47"/>
        <v>-133.82553525354172</v>
      </c>
      <c r="Z385" s="155">
        <f t="shared" si="48"/>
        <v>-138.4308927056444</v>
      </c>
      <c r="AA385" s="68">
        <v>384</v>
      </c>
      <c r="AB385" s="2">
        <v>45673</v>
      </c>
      <c r="AC385" s="156">
        <v>23</v>
      </c>
      <c r="AD385" s="156">
        <v>62.9</v>
      </c>
    </row>
    <row r="386" spans="19:30" ht="15">
      <c r="S386" s="154">
        <f t="shared" si="41"/>
        <v>133.74133985124286</v>
      </c>
      <c r="T386" s="155">
        <f t="shared" si="42"/>
        <v>96.621271402629532</v>
      </c>
      <c r="U386" s="155">
        <f t="shared" si="43"/>
        <v>40.422435296585107</v>
      </c>
      <c r="V386" s="155">
        <f t="shared" si="44"/>
        <v>-4.2097701149425709E-2</v>
      </c>
      <c r="W386" s="155">
        <f t="shared" si="45"/>
        <v>-40.506630698883953</v>
      </c>
      <c r="X386" s="155">
        <f t="shared" si="46"/>
        <v>-96.705466804928392</v>
      </c>
      <c r="Y386" s="155">
        <f t="shared" si="47"/>
        <v>-133.82553525354172</v>
      </c>
      <c r="Z386" s="155">
        <f t="shared" si="48"/>
        <v>-138.4308927056444</v>
      </c>
      <c r="AA386" s="68">
        <v>385</v>
      </c>
      <c r="AB386" s="2">
        <v>45674</v>
      </c>
      <c r="AC386" s="156">
        <v>0</v>
      </c>
      <c r="AD386" s="156">
        <v>59.4</v>
      </c>
    </row>
    <row r="387" spans="19:30" ht="15">
      <c r="S387" s="154">
        <f t="shared" ref="S387:S450" si="49">$B$8</f>
        <v>133.74133985124286</v>
      </c>
      <c r="T387" s="155">
        <f t="shared" ref="T387:T450" si="50">$B$9</f>
        <v>96.621271402629532</v>
      </c>
      <c r="U387" s="155">
        <f t="shared" ref="U387:U450" si="51">$B$10</f>
        <v>40.422435296585107</v>
      </c>
      <c r="V387" s="155">
        <f t="shared" ref="V387:V450" si="52">$B$11</f>
        <v>-4.2097701149425709E-2</v>
      </c>
      <c r="W387" s="155">
        <f t="shared" ref="W387:W450" si="53">$B$12</f>
        <v>-40.506630698883953</v>
      </c>
      <c r="X387" s="155">
        <f t="shared" ref="X387:X450" si="54">$B$13</f>
        <v>-96.705466804928392</v>
      </c>
      <c r="Y387" s="155">
        <f t="shared" ref="Y387:Y450" si="55">$B$14</f>
        <v>-133.82553525354172</v>
      </c>
      <c r="Z387" s="155">
        <f t="shared" ref="Z387:Z450" si="56">$B$15</f>
        <v>-138.4308927056444</v>
      </c>
      <c r="AA387" s="68">
        <v>386</v>
      </c>
      <c r="AB387" s="2">
        <v>45674</v>
      </c>
      <c r="AC387" s="156">
        <v>1</v>
      </c>
      <c r="AD387" s="156">
        <v>46.300000000000004</v>
      </c>
    </row>
    <row r="388" spans="19:30" ht="15">
      <c r="S388" s="154">
        <f t="shared" si="49"/>
        <v>133.74133985124286</v>
      </c>
      <c r="T388" s="155">
        <f t="shared" si="50"/>
        <v>96.621271402629532</v>
      </c>
      <c r="U388" s="155">
        <f t="shared" si="51"/>
        <v>40.422435296585107</v>
      </c>
      <c r="V388" s="155">
        <f t="shared" si="52"/>
        <v>-4.2097701149425709E-2</v>
      </c>
      <c r="W388" s="155">
        <f t="shared" si="53"/>
        <v>-40.506630698883953</v>
      </c>
      <c r="X388" s="155">
        <f t="shared" si="54"/>
        <v>-96.705466804928392</v>
      </c>
      <c r="Y388" s="155">
        <f t="shared" si="55"/>
        <v>-133.82553525354172</v>
      </c>
      <c r="Z388" s="155">
        <f t="shared" si="56"/>
        <v>-138.4308927056444</v>
      </c>
      <c r="AA388" s="68">
        <v>387</v>
      </c>
      <c r="AB388" s="2">
        <v>45674</v>
      </c>
      <c r="AC388" s="156">
        <v>2</v>
      </c>
      <c r="AD388" s="156">
        <v>25</v>
      </c>
    </row>
    <row r="389" spans="19:30" ht="15">
      <c r="S389" s="154">
        <f t="shared" si="49"/>
        <v>133.74133985124286</v>
      </c>
      <c r="T389" s="155">
        <f t="shared" si="50"/>
        <v>96.621271402629532</v>
      </c>
      <c r="U389" s="155">
        <f t="shared" si="51"/>
        <v>40.422435296585107</v>
      </c>
      <c r="V389" s="155">
        <f t="shared" si="52"/>
        <v>-4.2097701149425709E-2</v>
      </c>
      <c r="W389" s="155">
        <f t="shared" si="53"/>
        <v>-40.506630698883953</v>
      </c>
      <c r="X389" s="155">
        <f t="shared" si="54"/>
        <v>-96.705466804928392</v>
      </c>
      <c r="Y389" s="155">
        <f t="shared" si="55"/>
        <v>-133.82553525354172</v>
      </c>
      <c r="Z389" s="155">
        <f t="shared" si="56"/>
        <v>-138.4308927056444</v>
      </c>
      <c r="AA389" s="68">
        <v>388</v>
      </c>
      <c r="AB389" s="2">
        <v>45674</v>
      </c>
      <c r="AC389" s="156">
        <v>3</v>
      </c>
      <c r="AD389" s="156">
        <v>-1.3</v>
      </c>
    </row>
    <row r="390" spans="19:30" ht="15">
      <c r="S390" s="154">
        <f t="shared" si="49"/>
        <v>133.74133985124286</v>
      </c>
      <c r="T390" s="155">
        <f t="shared" si="50"/>
        <v>96.621271402629532</v>
      </c>
      <c r="U390" s="155">
        <f t="shared" si="51"/>
        <v>40.422435296585107</v>
      </c>
      <c r="V390" s="155">
        <f t="shared" si="52"/>
        <v>-4.2097701149425709E-2</v>
      </c>
      <c r="W390" s="155">
        <f t="shared" si="53"/>
        <v>-40.506630698883953</v>
      </c>
      <c r="X390" s="155">
        <f t="shared" si="54"/>
        <v>-96.705466804928392</v>
      </c>
      <c r="Y390" s="155">
        <f t="shared" si="55"/>
        <v>-133.82553525354172</v>
      </c>
      <c r="Z390" s="155">
        <f t="shared" si="56"/>
        <v>-138.4308927056444</v>
      </c>
      <c r="AA390" s="68">
        <v>389</v>
      </c>
      <c r="AB390" s="2">
        <v>45674</v>
      </c>
      <c r="AC390" s="156">
        <v>4</v>
      </c>
      <c r="AD390" s="156">
        <v>-28.199999999999996</v>
      </c>
    </row>
    <row r="391" spans="19:30" ht="15">
      <c r="S391" s="154">
        <f t="shared" si="49"/>
        <v>133.74133985124286</v>
      </c>
      <c r="T391" s="155">
        <f t="shared" si="50"/>
        <v>96.621271402629532</v>
      </c>
      <c r="U391" s="155">
        <f t="shared" si="51"/>
        <v>40.422435296585107</v>
      </c>
      <c r="V391" s="155">
        <f t="shared" si="52"/>
        <v>-4.2097701149425709E-2</v>
      </c>
      <c r="W391" s="155">
        <f t="shared" si="53"/>
        <v>-40.506630698883953</v>
      </c>
      <c r="X391" s="155">
        <f t="shared" si="54"/>
        <v>-96.705466804928392</v>
      </c>
      <c r="Y391" s="155">
        <f t="shared" si="55"/>
        <v>-133.82553525354172</v>
      </c>
      <c r="Z391" s="155">
        <f t="shared" si="56"/>
        <v>-138.4308927056444</v>
      </c>
      <c r="AA391" s="68">
        <v>390</v>
      </c>
      <c r="AB391" s="2">
        <v>45674</v>
      </c>
      <c r="AC391" s="156">
        <v>5</v>
      </c>
      <c r="AD391" s="156">
        <v>-50.9</v>
      </c>
    </row>
    <row r="392" spans="19:30" ht="15">
      <c r="S392" s="154">
        <f t="shared" si="49"/>
        <v>133.74133985124286</v>
      </c>
      <c r="T392" s="155">
        <f t="shared" si="50"/>
        <v>96.621271402629532</v>
      </c>
      <c r="U392" s="155">
        <f t="shared" si="51"/>
        <v>40.422435296585107</v>
      </c>
      <c r="V392" s="155">
        <f t="shared" si="52"/>
        <v>-4.2097701149425709E-2</v>
      </c>
      <c r="W392" s="155">
        <f t="shared" si="53"/>
        <v>-40.506630698883953</v>
      </c>
      <c r="X392" s="155">
        <f t="shared" si="54"/>
        <v>-96.705466804928392</v>
      </c>
      <c r="Y392" s="155">
        <f t="shared" si="55"/>
        <v>-133.82553525354172</v>
      </c>
      <c r="Z392" s="155">
        <f t="shared" si="56"/>
        <v>-138.4308927056444</v>
      </c>
      <c r="AA392" s="68">
        <v>391</v>
      </c>
      <c r="AB392" s="2">
        <v>45674</v>
      </c>
      <c r="AC392" s="156">
        <v>6</v>
      </c>
      <c r="AD392" s="156">
        <v>-65.3</v>
      </c>
    </row>
    <row r="393" spans="19:30" ht="15">
      <c r="S393" s="154">
        <f t="shared" si="49"/>
        <v>133.74133985124286</v>
      </c>
      <c r="T393" s="155">
        <f t="shared" si="50"/>
        <v>96.621271402629532</v>
      </c>
      <c r="U393" s="155">
        <f t="shared" si="51"/>
        <v>40.422435296585107</v>
      </c>
      <c r="V393" s="155">
        <f t="shared" si="52"/>
        <v>-4.2097701149425709E-2</v>
      </c>
      <c r="W393" s="155">
        <f t="shared" si="53"/>
        <v>-40.506630698883953</v>
      </c>
      <c r="X393" s="155">
        <f t="shared" si="54"/>
        <v>-96.705466804928392</v>
      </c>
      <c r="Y393" s="155">
        <f t="shared" si="55"/>
        <v>-133.82553525354172</v>
      </c>
      <c r="Z393" s="155">
        <f t="shared" si="56"/>
        <v>-138.4308927056444</v>
      </c>
      <c r="AA393" s="68">
        <v>392</v>
      </c>
      <c r="AB393" s="2">
        <v>45674</v>
      </c>
      <c r="AC393" s="156">
        <v>7</v>
      </c>
      <c r="AD393" s="156">
        <v>-68.899999999999991</v>
      </c>
    </row>
    <row r="394" spans="19:30" ht="15">
      <c r="S394" s="154">
        <f t="shared" si="49"/>
        <v>133.74133985124286</v>
      </c>
      <c r="T394" s="155">
        <f t="shared" si="50"/>
        <v>96.621271402629532</v>
      </c>
      <c r="U394" s="155">
        <f t="shared" si="51"/>
        <v>40.422435296585107</v>
      </c>
      <c r="V394" s="155">
        <f t="shared" si="52"/>
        <v>-4.2097701149425709E-2</v>
      </c>
      <c r="W394" s="155">
        <f t="shared" si="53"/>
        <v>-40.506630698883953</v>
      </c>
      <c r="X394" s="155">
        <f t="shared" si="54"/>
        <v>-96.705466804928392</v>
      </c>
      <c r="Y394" s="155">
        <f t="shared" si="55"/>
        <v>-133.82553525354172</v>
      </c>
      <c r="Z394" s="155">
        <f t="shared" si="56"/>
        <v>-138.4308927056444</v>
      </c>
      <c r="AA394" s="68">
        <v>393</v>
      </c>
      <c r="AB394" s="2">
        <v>45674</v>
      </c>
      <c r="AC394" s="156">
        <v>8</v>
      </c>
      <c r="AD394" s="156">
        <v>-61.7</v>
      </c>
    </row>
    <row r="395" spans="19:30" ht="15">
      <c r="S395" s="154">
        <f t="shared" si="49"/>
        <v>133.74133985124286</v>
      </c>
      <c r="T395" s="155">
        <f t="shared" si="50"/>
        <v>96.621271402629532</v>
      </c>
      <c r="U395" s="155">
        <f t="shared" si="51"/>
        <v>40.422435296585107</v>
      </c>
      <c r="V395" s="155">
        <f t="shared" si="52"/>
        <v>-4.2097701149425709E-2</v>
      </c>
      <c r="W395" s="155">
        <f t="shared" si="53"/>
        <v>-40.506630698883953</v>
      </c>
      <c r="X395" s="155">
        <f t="shared" si="54"/>
        <v>-96.705466804928392</v>
      </c>
      <c r="Y395" s="155">
        <f t="shared" si="55"/>
        <v>-133.82553525354172</v>
      </c>
      <c r="Z395" s="155">
        <f t="shared" si="56"/>
        <v>-138.4308927056444</v>
      </c>
      <c r="AA395" s="68">
        <v>394</v>
      </c>
      <c r="AB395" s="2">
        <v>45674</v>
      </c>
      <c r="AC395" s="156">
        <v>9</v>
      </c>
      <c r="AD395" s="156">
        <v>-45.9</v>
      </c>
    </row>
    <row r="396" spans="19:30" ht="15">
      <c r="S396" s="154">
        <f t="shared" si="49"/>
        <v>133.74133985124286</v>
      </c>
      <c r="T396" s="155">
        <f t="shared" si="50"/>
        <v>96.621271402629532</v>
      </c>
      <c r="U396" s="155">
        <f t="shared" si="51"/>
        <v>40.422435296585107</v>
      </c>
      <c r="V396" s="155">
        <f t="shared" si="52"/>
        <v>-4.2097701149425709E-2</v>
      </c>
      <c r="W396" s="155">
        <f t="shared" si="53"/>
        <v>-40.506630698883953</v>
      </c>
      <c r="X396" s="155">
        <f t="shared" si="54"/>
        <v>-96.705466804928392</v>
      </c>
      <c r="Y396" s="155">
        <f t="shared" si="55"/>
        <v>-133.82553525354172</v>
      </c>
      <c r="Z396" s="155">
        <f t="shared" si="56"/>
        <v>-138.4308927056444</v>
      </c>
      <c r="AA396" s="68">
        <v>395</v>
      </c>
      <c r="AB396" s="2">
        <v>45674</v>
      </c>
      <c r="AC396" s="156">
        <v>10</v>
      </c>
      <c r="AD396" s="156">
        <v>-25.6</v>
      </c>
    </row>
    <row r="397" spans="19:30" ht="15">
      <c r="S397" s="154">
        <f t="shared" si="49"/>
        <v>133.74133985124286</v>
      </c>
      <c r="T397" s="155">
        <f t="shared" si="50"/>
        <v>96.621271402629532</v>
      </c>
      <c r="U397" s="155">
        <f t="shared" si="51"/>
        <v>40.422435296585107</v>
      </c>
      <c r="V397" s="155">
        <f t="shared" si="52"/>
        <v>-4.2097701149425709E-2</v>
      </c>
      <c r="W397" s="155">
        <f t="shared" si="53"/>
        <v>-40.506630698883953</v>
      </c>
      <c r="X397" s="155">
        <f t="shared" si="54"/>
        <v>-96.705466804928392</v>
      </c>
      <c r="Y397" s="155">
        <f t="shared" si="55"/>
        <v>-133.82553525354172</v>
      </c>
      <c r="Z397" s="155">
        <f t="shared" si="56"/>
        <v>-138.4308927056444</v>
      </c>
      <c r="AA397" s="68">
        <v>396</v>
      </c>
      <c r="AB397" s="2">
        <v>45674</v>
      </c>
      <c r="AC397" s="156">
        <v>11</v>
      </c>
      <c r="AD397" s="156">
        <v>-5.6000000000000005</v>
      </c>
    </row>
    <row r="398" spans="19:30" ht="15">
      <c r="S398" s="154">
        <f t="shared" si="49"/>
        <v>133.74133985124286</v>
      </c>
      <c r="T398" s="155">
        <f t="shared" si="50"/>
        <v>96.621271402629532</v>
      </c>
      <c r="U398" s="155">
        <f t="shared" si="51"/>
        <v>40.422435296585107</v>
      </c>
      <c r="V398" s="155">
        <f t="shared" si="52"/>
        <v>-4.2097701149425709E-2</v>
      </c>
      <c r="W398" s="155">
        <f t="shared" si="53"/>
        <v>-40.506630698883953</v>
      </c>
      <c r="X398" s="155">
        <f t="shared" si="54"/>
        <v>-96.705466804928392</v>
      </c>
      <c r="Y398" s="155">
        <f t="shared" si="55"/>
        <v>-133.82553525354172</v>
      </c>
      <c r="Z398" s="155">
        <f t="shared" si="56"/>
        <v>-138.4308927056444</v>
      </c>
      <c r="AA398" s="68">
        <v>397</v>
      </c>
      <c r="AB398" s="2">
        <v>45674</v>
      </c>
      <c r="AC398" s="156">
        <v>12</v>
      </c>
      <c r="AD398" s="156">
        <v>9.5</v>
      </c>
    </row>
    <row r="399" spans="19:30" ht="15">
      <c r="S399" s="154">
        <f t="shared" si="49"/>
        <v>133.74133985124286</v>
      </c>
      <c r="T399" s="155">
        <f t="shared" si="50"/>
        <v>96.621271402629532</v>
      </c>
      <c r="U399" s="155">
        <f t="shared" si="51"/>
        <v>40.422435296585107</v>
      </c>
      <c r="V399" s="155">
        <f t="shared" si="52"/>
        <v>-4.2097701149425709E-2</v>
      </c>
      <c r="W399" s="155">
        <f t="shared" si="53"/>
        <v>-40.506630698883953</v>
      </c>
      <c r="X399" s="155">
        <f t="shared" si="54"/>
        <v>-96.705466804928392</v>
      </c>
      <c r="Y399" s="155">
        <f t="shared" si="55"/>
        <v>-133.82553525354172</v>
      </c>
      <c r="Z399" s="155">
        <f t="shared" si="56"/>
        <v>-138.4308927056444</v>
      </c>
      <c r="AA399" s="68">
        <v>398</v>
      </c>
      <c r="AB399" s="2">
        <v>45674</v>
      </c>
      <c r="AC399" s="156">
        <v>13</v>
      </c>
      <c r="AD399" s="156">
        <v>16.7</v>
      </c>
    </row>
    <row r="400" spans="19:30" ht="15">
      <c r="S400" s="154">
        <f t="shared" si="49"/>
        <v>133.74133985124286</v>
      </c>
      <c r="T400" s="155">
        <f t="shared" si="50"/>
        <v>96.621271402629532</v>
      </c>
      <c r="U400" s="155">
        <f t="shared" si="51"/>
        <v>40.422435296585107</v>
      </c>
      <c r="V400" s="155">
        <f t="shared" si="52"/>
        <v>-4.2097701149425709E-2</v>
      </c>
      <c r="W400" s="155">
        <f t="shared" si="53"/>
        <v>-40.506630698883953</v>
      </c>
      <c r="X400" s="155">
        <f t="shared" si="54"/>
        <v>-96.705466804928392</v>
      </c>
      <c r="Y400" s="155">
        <f t="shared" si="55"/>
        <v>-133.82553525354172</v>
      </c>
      <c r="Z400" s="155">
        <f t="shared" si="56"/>
        <v>-138.4308927056444</v>
      </c>
      <c r="AA400" s="68">
        <v>399</v>
      </c>
      <c r="AB400" s="2">
        <v>45674</v>
      </c>
      <c r="AC400" s="156">
        <v>14</v>
      </c>
      <c r="AD400" s="156">
        <v>15.299999999999999</v>
      </c>
    </row>
    <row r="401" spans="19:30" ht="15">
      <c r="S401" s="154">
        <f t="shared" si="49"/>
        <v>133.74133985124286</v>
      </c>
      <c r="T401" s="155">
        <f t="shared" si="50"/>
        <v>96.621271402629532</v>
      </c>
      <c r="U401" s="155">
        <f t="shared" si="51"/>
        <v>40.422435296585107</v>
      </c>
      <c r="V401" s="155">
        <f t="shared" si="52"/>
        <v>-4.2097701149425709E-2</v>
      </c>
      <c r="W401" s="155">
        <f t="shared" si="53"/>
        <v>-40.506630698883953</v>
      </c>
      <c r="X401" s="155">
        <f t="shared" si="54"/>
        <v>-96.705466804928392</v>
      </c>
      <c r="Y401" s="155">
        <f t="shared" si="55"/>
        <v>-133.82553525354172</v>
      </c>
      <c r="Z401" s="155">
        <f t="shared" si="56"/>
        <v>-138.4308927056444</v>
      </c>
      <c r="AA401" s="68">
        <v>400</v>
      </c>
      <c r="AB401" s="2">
        <v>45674</v>
      </c>
      <c r="AC401" s="156">
        <v>15</v>
      </c>
      <c r="AD401" s="156">
        <v>7.1</v>
      </c>
    </row>
    <row r="402" spans="19:30" ht="15">
      <c r="S402" s="154">
        <f t="shared" si="49"/>
        <v>133.74133985124286</v>
      </c>
      <c r="T402" s="155">
        <f t="shared" si="50"/>
        <v>96.621271402629532</v>
      </c>
      <c r="U402" s="155">
        <f t="shared" si="51"/>
        <v>40.422435296585107</v>
      </c>
      <c r="V402" s="155">
        <f t="shared" si="52"/>
        <v>-4.2097701149425709E-2</v>
      </c>
      <c r="W402" s="155">
        <f t="shared" si="53"/>
        <v>-40.506630698883953</v>
      </c>
      <c r="X402" s="155">
        <f t="shared" si="54"/>
        <v>-96.705466804928392</v>
      </c>
      <c r="Y402" s="155">
        <f t="shared" si="55"/>
        <v>-133.82553525354172</v>
      </c>
      <c r="Z402" s="155">
        <f t="shared" si="56"/>
        <v>-138.4308927056444</v>
      </c>
      <c r="AA402" s="68">
        <v>401</v>
      </c>
      <c r="AB402" s="2">
        <v>45674</v>
      </c>
      <c r="AC402" s="156">
        <v>16</v>
      </c>
      <c r="AD402" s="156">
        <v>-4.3</v>
      </c>
    </row>
    <row r="403" spans="19:30" ht="15">
      <c r="S403" s="154">
        <f t="shared" si="49"/>
        <v>133.74133985124286</v>
      </c>
      <c r="T403" s="155">
        <f t="shared" si="50"/>
        <v>96.621271402629532</v>
      </c>
      <c r="U403" s="155">
        <f t="shared" si="51"/>
        <v>40.422435296585107</v>
      </c>
      <c r="V403" s="155">
        <f t="shared" si="52"/>
        <v>-4.2097701149425709E-2</v>
      </c>
      <c r="W403" s="155">
        <f t="shared" si="53"/>
        <v>-40.506630698883953</v>
      </c>
      <c r="X403" s="155">
        <f t="shared" si="54"/>
        <v>-96.705466804928392</v>
      </c>
      <c r="Y403" s="155">
        <f t="shared" si="55"/>
        <v>-133.82553525354172</v>
      </c>
      <c r="Z403" s="155">
        <f t="shared" si="56"/>
        <v>-138.4308927056444</v>
      </c>
      <c r="AA403" s="68">
        <v>402</v>
      </c>
      <c r="AB403" s="2">
        <v>45674</v>
      </c>
      <c r="AC403" s="156">
        <v>17</v>
      </c>
      <c r="AD403" s="156">
        <v>-14.000000000000002</v>
      </c>
    </row>
    <row r="404" spans="19:30" ht="15">
      <c r="S404" s="154">
        <f t="shared" si="49"/>
        <v>133.74133985124286</v>
      </c>
      <c r="T404" s="155">
        <f t="shared" si="50"/>
        <v>96.621271402629532</v>
      </c>
      <c r="U404" s="155">
        <f t="shared" si="51"/>
        <v>40.422435296585107</v>
      </c>
      <c r="V404" s="155">
        <f t="shared" si="52"/>
        <v>-4.2097701149425709E-2</v>
      </c>
      <c r="W404" s="155">
        <f t="shared" si="53"/>
        <v>-40.506630698883953</v>
      </c>
      <c r="X404" s="155">
        <f t="shared" si="54"/>
        <v>-96.705466804928392</v>
      </c>
      <c r="Y404" s="155">
        <f t="shared" si="55"/>
        <v>-133.82553525354172</v>
      </c>
      <c r="Z404" s="155">
        <f t="shared" si="56"/>
        <v>-138.4308927056444</v>
      </c>
      <c r="AA404" s="68">
        <v>403</v>
      </c>
      <c r="AB404" s="2">
        <v>45674</v>
      </c>
      <c r="AC404" s="156">
        <v>18</v>
      </c>
      <c r="AD404" s="156">
        <v>-17.599999999999998</v>
      </c>
    </row>
    <row r="405" spans="19:30" ht="15">
      <c r="S405" s="154">
        <f t="shared" si="49"/>
        <v>133.74133985124286</v>
      </c>
      <c r="T405" s="155">
        <f t="shared" si="50"/>
        <v>96.621271402629532</v>
      </c>
      <c r="U405" s="155">
        <f t="shared" si="51"/>
        <v>40.422435296585107</v>
      </c>
      <c r="V405" s="155">
        <f t="shared" si="52"/>
        <v>-4.2097701149425709E-2</v>
      </c>
      <c r="W405" s="155">
        <f t="shared" si="53"/>
        <v>-40.506630698883953</v>
      </c>
      <c r="X405" s="155">
        <f t="shared" si="54"/>
        <v>-96.705466804928392</v>
      </c>
      <c r="Y405" s="155">
        <f t="shared" si="55"/>
        <v>-133.82553525354172</v>
      </c>
      <c r="Z405" s="155">
        <f t="shared" si="56"/>
        <v>-138.4308927056444</v>
      </c>
      <c r="AA405" s="68">
        <v>404</v>
      </c>
      <c r="AB405" s="2">
        <v>45674</v>
      </c>
      <c r="AC405" s="156">
        <v>19</v>
      </c>
      <c r="AD405" s="156">
        <v>-12</v>
      </c>
    </row>
    <row r="406" spans="19:30" ht="15">
      <c r="S406" s="154">
        <f t="shared" si="49"/>
        <v>133.74133985124286</v>
      </c>
      <c r="T406" s="155">
        <f t="shared" si="50"/>
        <v>96.621271402629532</v>
      </c>
      <c r="U406" s="155">
        <f t="shared" si="51"/>
        <v>40.422435296585107</v>
      </c>
      <c r="V406" s="155">
        <f t="shared" si="52"/>
        <v>-4.2097701149425709E-2</v>
      </c>
      <c r="W406" s="155">
        <f t="shared" si="53"/>
        <v>-40.506630698883953</v>
      </c>
      <c r="X406" s="155">
        <f t="shared" si="54"/>
        <v>-96.705466804928392</v>
      </c>
      <c r="Y406" s="155">
        <f t="shared" si="55"/>
        <v>-133.82553525354172</v>
      </c>
      <c r="Z406" s="155">
        <f t="shared" si="56"/>
        <v>-138.4308927056444</v>
      </c>
      <c r="AA406" s="68">
        <v>405</v>
      </c>
      <c r="AB406" s="2">
        <v>45674</v>
      </c>
      <c r="AC406" s="156">
        <v>20</v>
      </c>
      <c r="AD406" s="156">
        <v>2.9000000000000004</v>
      </c>
    </row>
    <row r="407" spans="19:30" ht="15">
      <c r="S407" s="154">
        <f t="shared" si="49"/>
        <v>133.74133985124286</v>
      </c>
      <c r="T407" s="155">
        <f t="shared" si="50"/>
        <v>96.621271402629532</v>
      </c>
      <c r="U407" s="155">
        <f t="shared" si="51"/>
        <v>40.422435296585107</v>
      </c>
      <c r="V407" s="155">
        <f t="shared" si="52"/>
        <v>-4.2097701149425709E-2</v>
      </c>
      <c r="W407" s="155">
        <f t="shared" si="53"/>
        <v>-40.506630698883953</v>
      </c>
      <c r="X407" s="155">
        <f t="shared" si="54"/>
        <v>-96.705466804928392</v>
      </c>
      <c r="Y407" s="155">
        <f t="shared" si="55"/>
        <v>-133.82553525354172</v>
      </c>
      <c r="Z407" s="155">
        <f t="shared" si="56"/>
        <v>-138.4308927056444</v>
      </c>
      <c r="AA407" s="68">
        <v>406</v>
      </c>
      <c r="AB407" s="2">
        <v>45674</v>
      </c>
      <c r="AC407" s="156">
        <v>21</v>
      </c>
      <c r="AD407" s="156">
        <v>24.8</v>
      </c>
    </row>
    <row r="408" spans="19:30" ht="15">
      <c r="S408" s="154">
        <f t="shared" si="49"/>
        <v>133.74133985124286</v>
      </c>
      <c r="T408" s="155">
        <f t="shared" si="50"/>
        <v>96.621271402629532</v>
      </c>
      <c r="U408" s="155">
        <f t="shared" si="51"/>
        <v>40.422435296585107</v>
      </c>
      <c r="V408" s="155">
        <f t="shared" si="52"/>
        <v>-4.2097701149425709E-2</v>
      </c>
      <c r="W408" s="155">
        <f t="shared" si="53"/>
        <v>-40.506630698883953</v>
      </c>
      <c r="X408" s="155">
        <f t="shared" si="54"/>
        <v>-96.705466804928392</v>
      </c>
      <c r="Y408" s="155">
        <f t="shared" si="55"/>
        <v>-133.82553525354172</v>
      </c>
      <c r="Z408" s="155">
        <f t="shared" si="56"/>
        <v>-138.4308927056444</v>
      </c>
      <c r="AA408" s="68">
        <v>407</v>
      </c>
      <c r="AB408" s="2">
        <v>45674</v>
      </c>
      <c r="AC408" s="156">
        <v>22</v>
      </c>
      <c r="AD408" s="156">
        <v>49</v>
      </c>
    </row>
    <row r="409" spans="19:30" ht="15">
      <c r="S409" s="154">
        <f t="shared" si="49"/>
        <v>133.74133985124286</v>
      </c>
      <c r="T409" s="155">
        <f t="shared" si="50"/>
        <v>96.621271402629532</v>
      </c>
      <c r="U409" s="155">
        <f t="shared" si="51"/>
        <v>40.422435296585107</v>
      </c>
      <c r="V409" s="155">
        <f t="shared" si="52"/>
        <v>-4.2097701149425709E-2</v>
      </c>
      <c r="W409" s="155">
        <f t="shared" si="53"/>
        <v>-40.506630698883953</v>
      </c>
      <c r="X409" s="155">
        <f t="shared" si="54"/>
        <v>-96.705466804928392</v>
      </c>
      <c r="Y409" s="155">
        <f t="shared" si="55"/>
        <v>-133.82553525354172</v>
      </c>
      <c r="Z409" s="155">
        <f t="shared" si="56"/>
        <v>-138.4308927056444</v>
      </c>
      <c r="AA409" s="68">
        <v>408</v>
      </c>
      <c r="AB409" s="2">
        <v>45674</v>
      </c>
      <c r="AC409" s="156">
        <v>23</v>
      </c>
      <c r="AD409" s="156">
        <v>69.3</v>
      </c>
    </row>
    <row r="410" spans="19:30" ht="15">
      <c r="S410" s="154">
        <f t="shared" si="49"/>
        <v>133.74133985124286</v>
      </c>
      <c r="T410" s="155">
        <f t="shared" si="50"/>
        <v>96.621271402629532</v>
      </c>
      <c r="U410" s="155">
        <f t="shared" si="51"/>
        <v>40.422435296585107</v>
      </c>
      <c r="V410" s="155">
        <f t="shared" si="52"/>
        <v>-4.2097701149425709E-2</v>
      </c>
      <c r="W410" s="155">
        <f t="shared" si="53"/>
        <v>-40.506630698883953</v>
      </c>
      <c r="X410" s="155">
        <f t="shared" si="54"/>
        <v>-96.705466804928392</v>
      </c>
      <c r="Y410" s="155">
        <f t="shared" si="55"/>
        <v>-133.82553525354172</v>
      </c>
      <c r="Z410" s="155">
        <f t="shared" si="56"/>
        <v>-138.4308927056444</v>
      </c>
      <c r="AA410" s="68">
        <v>409</v>
      </c>
      <c r="AB410" s="2">
        <v>45675</v>
      </c>
      <c r="AC410" s="156">
        <v>0</v>
      </c>
      <c r="AD410" s="156">
        <v>80.100000000000009</v>
      </c>
    </row>
    <row r="411" spans="19:30" ht="15">
      <c r="S411" s="154">
        <f t="shared" si="49"/>
        <v>133.74133985124286</v>
      </c>
      <c r="T411" s="155">
        <f t="shared" si="50"/>
        <v>96.621271402629532</v>
      </c>
      <c r="U411" s="155">
        <f t="shared" si="51"/>
        <v>40.422435296585107</v>
      </c>
      <c r="V411" s="155">
        <f t="shared" si="52"/>
        <v>-4.2097701149425709E-2</v>
      </c>
      <c r="W411" s="155">
        <f t="shared" si="53"/>
        <v>-40.506630698883953</v>
      </c>
      <c r="X411" s="155">
        <f t="shared" si="54"/>
        <v>-96.705466804928392</v>
      </c>
      <c r="Y411" s="155">
        <f t="shared" si="55"/>
        <v>-133.82553525354172</v>
      </c>
      <c r="Z411" s="155">
        <f t="shared" si="56"/>
        <v>-138.4308927056444</v>
      </c>
      <c r="AA411" s="68">
        <v>410</v>
      </c>
      <c r="AB411" s="2">
        <v>45675</v>
      </c>
      <c r="AC411" s="156">
        <v>1</v>
      </c>
      <c r="AD411" s="156">
        <v>77.2</v>
      </c>
    </row>
    <row r="412" spans="19:30" ht="15">
      <c r="S412" s="154">
        <f t="shared" si="49"/>
        <v>133.74133985124286</v>
      </c>
      <c r="T412" s="155">
        <f t="shared" si="50"/>
        <v>96.621271402629532</v>
      </c>
      <c r="U412" s="155">
        <f t="shared" si="51"/>
        <v>40.422435296585107</v>
      </c>
      <c r="V412" s="155">
        <f t="shared" si="52"/>
        <v>-4.2097701149425709E-2</v>
      </c>
      <c r="W412" s="155">
        <f t="shared" si="53"/>
        <v>-40.506630698883953</v>
      </c>
      <c r="X412" s="155">
        <f t="shared" si="54"/>
        <v>-96.705466804928392</v>
      </c>
      <c r="Y412" s="155">
        <f t="shared" si="55"/>
        <v>-133.82553525354172</v>
      </c>
      <c r="Z412" s="155">
        <f t="shared" si="56"/>
        <v>-138.4308927056444</v>
      </c>
      <c r="AA412" s="68">
        <v>411</v>
      </c>
      <c r="AB412" s="2">
        <v>45675</v>
      </c>
      <c r="AC412" s="156">
        <v>2</v>
      </c>
      <c r="AD412" s="156">
        <v>59.599999999999994</v>
      </c>
    </row>
    <row r="413" spans="19:30" ht="15">
      <c r="S413" s="154">
        <f t="shared" si="49"/>
        <v>133.74133985124286</v>
      </c>
      <c r="T413" s="155">
        <f t="shared" si="50"/>
        <v>96.621271402629532</v>
      </c>
      <c r="U413" s="155">
        <f t="shared" si="51"/>
        <v>40.422435296585107</v>
      </c>
      <c r="V413" s="155">
        <f t="shared" si="52"/>
        <v>-4.2097701149425709E-2</v>
      </c>
      <c r="W413" s="155">
        <f t="shared" si="53"/>
        <v>-40.506630698883953</v>
      </c>
      <c r="X413" s="155">
        <f t="shared" si="54"/>
        <v>-96.705466804928392</v>
      </c>
      <c r="Y413" s="155">
        <f t="shared" si="55"/>
        <v>-133.82553525354172</v>
      </c>
      <c r="Z413" s="155">
        <f t="shared" si="56"/>
        <v>-138.4308927056444</v>
      </c>
      <c r="AA413" s="68">
        <v>412</v>
      </c>
      <c r="AB413" s="2">
        <v>45675</v>
      </c>
      <c r="AC413" s="156">
        <v>3</v>
      </c>
      <c r="AD413" s="156">
        <v>29.799999999999997</v>
      </c>
    </row>
    <row r="414" spans="19:30" ht="15">
      <c r="S414" s="154">
        <f t="shared" si="49"/>
        <v>133.74133985124286</v>
      </c>
      <c r="T414" s="155">
        <f t="shared" si="50"/>
        <v>96.621271402629532</v>
      </c>
      <c r="U414" s="155">
        <f t="shared" si="51"/>
        <v>40.422435296585107</v>
      </c>
      <c r="V414" s="155">
        <f t="shared" si="52"/>
        <v>-4.2097701149425709E-2</v>
      </c>
      <c r="W414" s="155">
        <f t="shared" si="53"/>
        <v>-40.506630698883953</v>
      </c>
      <c r="X414" s="155">
        <f t="shared" si="54"/>
        <v>-96.705466804928392</v>
      </c>
      <c r="Y414" s="155">
        <f t="shared" si="55"/>
        <v>-133.82553525354172</v>
      </c>
      <c r="Z414" s="155">
        <f t="shared" si="56"/>
        <v>-138.4308927056444</v>
      </c>
      <c r="AA414" s="68">
        <v>413</v>
      </c>
      <c r="AB414" s="2">
        <v>45675</v>
      </c>
      <c r="AC414" s="156">
        <v>4</v>
      </c>
      <c r="AD414" s="156">
        <v>-7.0000000000000009</v>
      </c>
    </row>
    <row r="415" spans="19:30" ht="15">
      <c r="S415" s="154">
        <f t="shared" si="49"/>
        <v>133.74133985124286</v>
      </c>
      <c r="T415" s="155">
        <f t="shared" si="50"/>
        <v>96.621271402629532</v>
      </c>
      <c r="U415" s="155">
        <f t="shared" si="51"/>
        <v>40.422435296585107</v>
      </c>
      <c r="V415" s="155">
        <f t="shared" si="52"/>
        <v>-4.2097701149425709E-2</v>
      </c>
      <c r="W415" s="155">
        <f t="shared" si="53"/>
        <v>-40.506630698883953</v>
      </c>
      <c r="X415" s="155">
        <f t="shared" si="54"/>
        <v>-96.705466804928392</v>
      </c>
      <c r="Y415" s="155">
        <f t="shared" si="55"/>
        <v>-133.82553525354172</v>
      </c>
      <c r="Z415" s="155">
        <f t="shared" si="56"/>
        <v>-138.4308927056444</v>
      </c>
      <c r="AA415" s="68">
        <v>414</v>
      </c>
      <c r="AB415" s="2">
        <v>45675</v>
      </c>
      <c r="AC415" s="156">
        <v>5</v>
      </c>
      <c r="AD415" s="156">
        <v>-43.5</v>
      </c>
    </row>
    <row r="416" spans="19:30" ht="15">
      <c r="S416" s="154">
        <f t="shared" si="49"/>
        <v>133.74133985124286</v>
      </c>
      <c r="T416" s="155">
        <f t="shared" si="50"/>
        <v>96.621271402629532</v>
      </c>
      <c r="U416" s="155">
        <f t="shared" si="51"/>
        <v>40.422435296585107</v>
      </c>
      <c r="V416" s="155">
        <f t="shared" si="52"/>
        <v>-4.2097701149425709E-2</v>
      </c>
      <c r="W416" s="155">
        <f t="shared" si="53"/>
        <v>-40.506630698883953</v>
      </c>
      <c r="X416" s="155">
        <f t="shared" si="54"/>
        <v>-96.705466804928392</v>
      </c>
      <c r="Y416" s="155">
        <f t="shared" si="55"/>
        <v>-133.82553525354172</v>
      </c>
      <c r="Z416" s="155">
        <f t="shared" si="56"/>
        <v>-138.4308927056444</v>
      </c>
      <c r="AA416" s="68">
        <v>415</v>
      </c>
      <c r="AB416" s="2">
        <v>45675</v>
      </c>
      <c r="AC416" s="156">
        <v>6</v>
      </c>
      <c r="AD416" s="156">
        <v>-72.3</v>
      </c>
    </row>
    <row r="417" spans="19:30" ht="15">
      <c r="S417" s="154">
        <f t="shared" si="49"/>
        <v>133.74133985124286</v>
      </c>
      <c r="T417" s="155">
        <f t="shared" si="50"/>
        <v>96.621271402629532</v>
      </c>
      <c r="U417" s="155">
        <f t="shared" si="51"/>
        <v>40.422435296585107</v>
      </c>
      <c r="V417" s="155">
        <f t="shared" si="52"/>
        <v>-4.2097701149425709E-2</v>
      </c>
      <c r="W417" s="155">
        <f t="shared" si="53"/>
        <v>-40.506630698883953</v>
      </c>
      <c r="X417" s="155">
        <f t="shared" si="54"/>
        <v>-96.705466804928392</v>
      </c>
      <c r="Y417" s="155">
        <f t="shared" si="55"/>
        <v>-133.82553525354172</v>
      </c>
      <c r="Z417" s="155">
        <f t="shared" si="56"/>
        <v>-138.4308927056444</v>
      </c>
      <c r="AA417" s="68">
        <v>416</v>
      </c>
      <c r="AB417" s="2">
        <v>45675</v>
      </c>
      <c r="AC417" s="156">
        <v>7</v>
      </c>
      <c r="AD417" s="156">
        <v>-87.5</v>
      </c>
    </row>
    <row r="418" spans="19:30" ht="15">
      <c r="S418" s="154">
        <f t="shared" si="49"/>
        <v>133.74133985124286</v>
      </c>
      <c r="T418" s="155">
        <f t="shared" si="50"/>
        <v>96.621271402629532</v>
      </c>
      <c r="U418" s="155">
        <f t="shared" si="51"/>
        <v>40.422435296585107</v>
      </c>
      <c r="V418" s="155">
        <f t="shared" si="52"/>
        <v>-4.2097701149425709E-2</v>
      </c>
      <c r="W418" s="155">
        <f t="shared" si="53"/>
        <v>-40.506630698883953</v>
      </c>
      <c r="X418" s="155">
        <f t="shared" si="54"/>
        <v>-96.705466804928392</v>
      </c>
      <c r="Y418" s="155">
        <f t="shared" si="55"/>
        <v>-133.82553525354172</v>
      </c>
      <c r="Z418" s="155">
        <f t="shared" si="56"/>
        <v>-138.4308927056444</v>
      </c>
      <c r="AA418" s="68">
        <v>417</v>
      </c>
      <c r="AB418" s="2">
        <v>45675</v>
      </c>
      <c r="AC418" s="156">
        <v>8</v>
      </c>
      <c r="AD418" s="156">
        <v>-86.4</v>
      </c>
    </row>
    <row r="419" spans="19:30" ht="15">
      <c r="S419" s="154">
        <f t="shared" si="49"/>
        <v>133.74133985124286</v>
      </c>
      <c r="T419" s="155">
        <f t="shared" si="50"/>
        <v>96.621271402629532</v>
      </c>
      <c r="U419" s="155">
        <f t="shared" si="51"/>
        <v>40.422435296585107</v>
      </c>
      <c r="V419" s="155">
        <f t="shared" si="52"/>
        <v>-4.2097701149425709E-2</v>
      </c>
      <c r="W419" s="155">
        <f t="shared" si="53"/>
        <v>-40.506630698883953</v>
      </c>
      <c r="X419" s="155">
        <f t="shared" si="54"/>
        <v>-96.705466804928392</v>
      </c>
      <c r="Y419" s="155">
        <f t="shared" si="55"/>
        <v>-133.82553525354172</v>
      </c>
      <c r="Z419" s="155">
        <f t="shared" si="56"/>
        <v>-138.4308927056444</v>
      </c>
      <c r="AA419" s="68">
        <v>418</v>
      </c>
      <c r="AB419" s="2">
        <v>45675</v>
      </c>
      <c r="AC419" s="156">
        <v>9</v>
      </c>
      <c r="AD419" s="156">
        <v>-69.8</v>
      </c>
    </row>
    <row r="420" spans="19:30" ht="15">
      <c r="S420" s="154">
        <f t="shared" si="49"/>
        <v>133.74133985124286</v>
      </c>
      <c r="T420" s="155">
        <f t="shared" si="50"/>
        <v>96.621271402629532</v>
      </c>
      <c r="U420" s="155">
        <f t="shared" si="51"/>
        <v>40.422435296585107</v>
      </c>
      <c r="V420" s="155">
        <f t="shared" si="52"/>
        <v>-4.2097701149425709E-2</v>
      </c>
      <c r="W420" s="155">
        <f t="shared" si="53"/>
        <v>-40.506630698883953</v>
      </c>
      <c r="X420" s="155">
        <f t="shared" si="54"/>
        <v>-96.705466804928392</v>
      </c>
      <c r="Y420" s="155">
        <f t="shared" si="55"/>
        <v>-133.82553525354172</v>
      </c>
      <c r="Z420" s="155">
        <f t="shared" si="56"/>
        <v>-138.4308927056444</v>
      </c>
      <c r="AA420" s="68">
        <v>419</v>
      </c>
      <c r="AB420" s="2">
        <v>45675</v>
      </c>
      <c r="AC420" s="156">
        <v>10</v>
      </c>
      <c r="AD420" s="156">
        <v>-42.4</v>
      </c>
    </row>
    <row r="421" spans="19:30" ht="15">
      <c r="S421" s="154">
        <f t="shared" si="49"/>
        <v>133.74133985124286</v>
      </c>
      <c r="T421" s="155">
        <f t="shared" si="50"/>
        <v>96.621271402629532</v>
      </c>
      <c r="U421" s="155">
        <f t="shared" si="51"/>
        <v>40.422435296585107</v>
      </c>
      <c r="V421" s="155">
        <f t="shared" si="52"/>
        <v>-4.2097701149425709E-2</v>
      </c>
      <c r="W421" s="155">
        <f t="shared" si="53"/>
        <v>-40.506630698883953</v>
      </c>
      <c r="X421" s="155">
        <f t="shared" si="54"/>
        <v>-96.705466804928392</v>
      </c>
      <c r="Y421" s="155">
        <f t="shared" si="55"/>
        <v>-133.82553525354172</v>
      </c>
      <c r="Z421" s="155">
        <f t="shared" si="56"/>
        <v>-138.4308927056444</v>
      </c>
      <c r="AA421" s="68">
        <v>420</v>
      </c>
      <c r="AB421" s="2">
        <v>45675</v>
      </c>
      <c r="AC421" s="156">
        <v>11</v>
      </c>
      <c r="AD421" s="156">
        <v>-11.1</v>
      </c>
    </row>
    <row r="422" spans="19:30" ht="15">
      <c r="S422" s="154">
        <f t="shared" si="49"/>
        <v>133.74133985124286</v>
      </c>
      <c r="T422" s="155">
        <f t="shared" si="50"/>
        <v>96.621271402629532</v>
      </c>
      <c r="U422" s="155">
        <f t="shared" si="51"/>
        <v>40.422435296585107</v>
      </c>
      <c r="V422" s="155">
        <f t="shared" si="52"/>
        <v>-4.2097701149425709E-2</v>
      </c>
      <c r="W422" s="155">
        <f t="shared" si="53"/>
        <v>-40.506630698883953</v>
      </c>
      <c r="X422" s="155">
        <f t="shared" si="54"/>
        <v>-96.705466804928392</v>
      </c>
      <c r="Y422" s="155">
        <f t="shared" si="55"/>
        <v>-133.82553525354172</v>
      </c>
      <c r="Z422" s="155">
        <f t="shared" si="56"/>
        <v>-138.4308927056444</v>
      </c>
      <c r="AA422" s="68">
        <v>421</v>
      </c>
      <c r="AB422" s="2">
        <v>45675</v>
      </c>
      <c r="AC422" s="156">
        <v>12</v>
      </c>
      <c r="AD422" s="156">
        <v>16.400000000000002</v>
      </c>
    </row>
    <row r="423" spans="19:30" ht="15">
      <c r="S423" s="154">
        <f t="shared" si="49"/>
        <v>133.74133985124286</v>
      </c>
      <c r="T423" s="155">
        <f t="shared" si="50"/>
        <v>96.621271402629532</v>
      </c>
      <c r="U423" s="155">
        <f t="shared" si="51"/>
        <v>40.422435296585107</v>
      </c>
      <c r="V423" s="155">
        <f t="shared" si="52"/>
        <v>-4.2097701149425709E-2</v>
      </c>
      <c r="W423" s="155">
        <f t="shared" si="53"/>
        <v>-40.506630698883953</v>
      </c>
      <c r="X423" s="155">
        <f t="shared" si="54"/>
        <v>-96.705466804928392</v>
      </c>
      <c r="Y423" s="155">
        <f t="shared" si="55"/>
        <v>-133.82553525354172</v>
      </c>
      <c r="Z423" s="155">
        <f t="shared" si="56"/>
        <v>-138.4308927056444</v>
      </c>
      <c r="AA423" s="68">
        <v>422</v>
      </c>
      <c r="AB423" s="2">
        <v>45675</v>
      </c>
      <c r="AC423" s="156">
        <v>13</v>
      </c>
      <c r="AD423" s="156">
        <v>33.700000000000003</v>
      </c>
    </row>
    <row r="424" spans="19:30" ht="15">
      <c r="S424" s="154">
        <f t="shared" si="49"/>
        <v>133.74133985124286</v>
      </c>
      <c r="T424" s="155">
        <f t="shared" si="50"/>
        <v>96.621271402629532</v>
      </c>
      <c r="U424" s="155">
        <f t="shared" si="51"/>
        <v>40.422435296585107</v>
      </c>
      <c r="V424" s="155">
        <f t="shared" si="52"/>
        <v>-4.2097701149425709E-2</v>
      </c>
      <c r="W424" s="155">
        <f t="shared" si="53"/>
        <v>-40.506630698883953</v>
      </c>
      <c r="X424" s="155">
        <f t="shared" si="54"/>
        <v>-96.705466804928392</v>
      </c>
      <c r="Y424" s="155">
        <f t="shared" si="55"/>
        <v>-133.82553525354172</v>
      </c>
      <c r="Z424" s="155">
        <f t="shared" si="56"/>
        <v>-138.4308927056444</v>
      </c>
      <c r="AA424" s="68">
        <v>423</v>
      </c>
      <c r="AB424" s="2">
        <v>45675</v>
      </c>
      <c r="AC424" s="156">
        <v>14</v>
      </c>
      <c r="AD424" s="156">
        <v>37.200000000000003</v>
      </c>
    </row>
    <row r="425" spans="19:30" ht="15">
      <c r="S425" s="154">
        <f t="shared" si="49"/>
        <v>133.74133985124286</v>
      </c>
      <c r="T425" s="155">
        <f t="shared" si="50"/>
        <v>96.621271402629532</v>
      </c>
      <c r="U425" s="155">
        <f t="shared" si="51"/>
        <v>40.422435296585107</v>
      </c>
      <c r="V425" s="155">
        <f t="shared" si="52"/>
        <v>-4.2097701149425709E-2</v>
      </c>
      <c r="W425" s="155">
        <f t="shared" si="53"/>
        <v>-40.506630698883953</v>
      </c>
      <c r="X425" s="155">
        <f t="shared" si="54"/>
        <v>-96.705466804928392</v>
      </c>
      <c r="Y425" s="155">
        <f t="shared" si="55"/>
        <v>-133.82553525354172</v>
      </c>
      <c r="Z425" s="155">
        <f t="shared" si="56"/>
        <v>-138.4308927056444</v>
      </c>
      <c r="AA425" s="68">
        <v>424</v>
      </c>
      <c r="AB425" s="2">
        <v>45675</v>
      </c>
      <c r="AC425" s="156">
        <v>15</v>
      </c>
      <c r="AD425" s="156">
        <v>27.200000000000003</v>
      </c>
    </row>
    <row r="426" spans="19:30" ht="15">
      <c r="S426" s="154">
        <f t="shared" si="49"/>
        <v>133.74133985124286</v>
      </c>
      <c r="T426" s="155">
        <f t="shared" si="50"/>
        <v>96.621271402629532</v>
      </c>
      <c r="U426" s="155">
        <f t="shared" si="51"/>
        <v>40.422435296585107</v>
      </c>
      <c r="V426" s="155">
        <f t="shared" si="52"/>
        <v>-4.2097701149425709E-2</v>
      </c>
      <c r="W426" s="155">
        <f t="shared" si="53"/>
        <v>-40.506630698883953</v>
      </c>
      <c r="X426" s="155">
        <f t="shared" si="54"/>
        <v>-96.705466804928392</v>
      </c>
      <c r="Y426" s="155">
        <f t="shared" si="55"/>
        <v>-133.82553525354172</v>
      </c>
      <c r="Z426" s="155">
        <f t="shared" si="56"/>
        <v>-138.4308927056444</v>
      </c>
      <c r="AA426" s="68">
        <v>425</v>
      </c>
      <c r="AB426" s="2">
        <v>45675</v>
      </c>
      <c r="AC426" s="156">
        <v>16</v>
      </c>
      <c r="AD426" s="156">
        <v>7.6</v>
      </c>
    </row>
    <row r="427" spans="19:30" ht="15">
      <c r="S427" s="154">
        <f t="shared" si="49"/>
        <v>133.74133985124286</v>
      </c>
      <c r="T427" s="155">
        <f t="shared" si="50"/>
        <v>96.621271402629532</v>
      </c>
      <c r="U427" s="155">
        <f t="shared" si="51"/>
        <v>40.422435296585107</v>
      </c>
      <c r="V427" s="155">
        <f t="shared" si="52"/>
        <v>-4.2097701149425709E-2</v>
      </c>
      <c r="W427" s="155">
        <f t="shared" si="53"/>
        <v>-40.506630698883953</v>
      </c>
      <c r="X427" s="155">
        <f t="shared" si="54"/>
        <v>-96.705466804928392</v>
      </c>
      <c r="Y427" s="155">
        <f t="shared" si="55"/>
        <v>-133.82553525354172</v>
      </c>
      <c r="Z427" s="155">
        <f t="shared" si="56"/>
        <v>-138.4308927056444</v>
      </c>
      <c r="AA427" s="68">
        <v>426</v>
      </c>
      <c r="AB427" s="2">
        <v>45675</v>
      </c>
      <c r="AC427" s="156">
        <v>17</v>
      </c>
      <c r="AD427" s="156">
        <v>-14.899999999999999</v>
      </c>
    </row>
    <row r="428" spans="19:30" ht="15">
      <c r="S428" s="154">
        <f t="shared" si="49"/>
        <v>133.74133985124286</v>
      </c>
      <c r="T428" s="155">
        <f t="shared" si="50"/>
        <v>96.621271402629532</v>
      </c>
      <c r="U428" s="155">
        <f t="shared" si="51"/>
        <v>40.422435296585107</v>
      </c>
      <c r="V428" s="155">
        <f t="shared" si="52"/>
        <v>-4.2097701149425709E-2</v>
      </c>
      <c r="W428" s="155">
        <f t="shared" si="53"/>
        <v>-40.506630698883953</v>
      </c>
      <c r="X428" s="155">
        <f t="shared" si="54"/>
        <v>-96.705466804928392</v>
      </c>
      <c r="Y428" s="155">
        <f t="shared" si="55"/>
        <v>-133.82553525354172</v>
      </c>
      <c r="Z428" s="155">
        <f t="shared" si="56"/>
        <v>-138.4308927056444</v>
      </c>
      <c r="AA428" s="68">
        <v>427</v>
      </c>
      <c r="AB428" s="2">
        <v>45675</v>
      </c>
      <c r="AC428" s="156">
        <v>18</v>
      </c>
      <c r="AD428" s="156">
        <v>-32.5</v>
      </c>
    </row>
    <row r="429" spans="19:30" ht="15">
      <c r="S429" s="154">
        <f t="shared" si="49"/>
        <v>133.74133985124286</v>
      </c>
      <c r="T429" s="155">
        <f t="shared" si="50"/>
        <v>96.621271402629532</v>
      </c>
      <c r="U429" s="155">
        <f t="shared" si="51"/>
        <v>40.422435296585107</v>
      </c>
      <c r="V429" s="155">
        <f t="shared" si="52"/>
        <v>-4.2097701149425709E-2</v>
      </c>
      <c r="W429" s="155">
        <f t="shared" si="53"/>
        <v>-40.506630698883953</v>
      </c>
      <c r="X429" s="155">
        <f t="shared" si="54"/>
        <v>-96.705466804928392</v>
      </c>
      <c r="Y429" s="155">
        <f t="shared" si="55"/>
        <v>-133.82553525354172</v>
      </c>
      <c r="Z429" s="155">
        <f t="shared" si="56"/>
        <v>-138.4308927056444</v>
      </c>
      <c r="AA429" s="68">
        <v>428</v>
      </c>
      <c r="AB429" s="2">
        <v>45675</v>
      </c>
      <c r="AC429" s="156">
        <v>19</v>
      </c>
      <c r="AD429" s="156">
        <v>-38.800000000000004</v>
      </c>
    </row>
    <row r="430" spans="19:30" ht="15">
      <c r="S430" s="154">
        <f t="shared" si="49"/>
        <v>133.74133985124286</v>
      </c>
      <c r="T430" s="155">
        <f t="shared" si="50"/>
        <v>96.621271402629532</v>
      </c>
      <c r="U430" s="155">
        <f t="shared" si="51"/>
        <v>40.422435296585107</v>
      </c>
      <c r="V430" s="155">
        <f t="shared" si="52"/>
        <v>-4.2097701149425709E-2</v>
      </c>
      <c r="W430" s="155">
        <f t="shared" si="53"/>
        <v>-40.506630698883953</v>
      </c>
      <c r="X430" s="155">
        <f t="shared" si="54"/>
        <v>-96.705466804928392</v>
      </c>
      <c r="Y430" s="155">
        <f t="shared" si="55"/>
        <v>-133.82553525354172</v>
      </c>
      <c r="Z430" s="155">
        <f t="shared" si="56"/>
        <v>-138.4308927056444</v>
      </c>
      <c r="AA430" s="68">
        <v>429</v>
      </c>
      <c r="AB430" s="2">
        <v>45675</v>
      </c>
      <c r="AC430" s="156">
        <v>20</v>
      </c>
      <c r="AD430" s="156">
        <v>-30.3</v>
      </c>
    </row>
    <row r="431" spans="19:30" ht="15">
      <c r="S431" s="154">
        <f t="shared" si="49"/>
        <v>133.74133985124286</v>
      </c>
      <c r="T431" s="155">
        <f t="shared" si="50"/>
        <v>96.621271402629532</v>
      </c>
      <c r="U431" s="155">
        <f t="shared" si="51"/>
        <v>40.422435296585107</v>
      </c>
      <c r="V431" s="155">
        <f t="shared" si="52"/>
        <v>-4.2097701149425709E-2</v>
      </c>
      <c r="W431" s="155">
        <f t="shared" si="53"/>
        <v>-40.506630698883953</v>
      </c>
      <c r="X431" s="155">
        <f t="shared" si="54"/>
        <v>-96.705466804928392</v>
      </c>
      <c r="Y431" s="155">
        <f t="shared" si="55"/>
        <v>-133.82553525354172</v>
      </c>
      <c r="Z431" s="155">
        <f t="shared" si="56"/>
        <v>-138.4308927056444</v>
      </c>
      <c r="AA431" s="68">
        <v>430</v>
      </c>
      <c r="AB431" s="2">
        <v>45675</v>
      </c>
      <c r="AC431" s="156">
        <v>21</v>
      </c>
      <c r="AD431" s="156">
        <v>-7.5</v>
      </c>
    </row>
    <row r="432" spans="19:30" ht="15">
      <c r="S432" s="154">
        <f t="shared" si="49"/>
        <v>133.74133985124286</v>
      </c>
      <c r="T432" s="155">
        <f t="shared" si="50"/>
        <v>96.621271402629532</v>
      </c>
      <c r="U432" s="155">
        <f t="shared" si="51"/>
        <v>40.422435296585107</v>
      </c>
      <c r="V432" s="155">
        <f t="shared" si="52"/>
        <v>-4.2097701149425709E-2</v>
      </c>
      <c r="W432" s="155">
        <f t="shared" si="53"/>
        <v>-40.506630698883953</v>
      </c>
      <c r="X432" s="155">
        <f t="shared" si="54"/>
        <v>-96.705466804928392</v>
      </c>
      <c r="Y432" s="155">
        <f t="shared" si="55"/>
        <v>-133.82553525354172</v>
      </c>
      <c r="Z432" s="155">
        <f t="shared" si="56"/>
        <v>-138.4308927056444</v>
      </c>
      <c r="AA432" s="68">
        <v>431</v>
      </c>
      <c r="AB432" s="2">
        <v>45675</v>
      </c>
      <c r="AC432" s="156">
        <v>22</v>
      </c>
      <c r="AD432" s="156">
        <v>24.8</v>
      </c>
    </row>
    <row r="433" spans="19:30" ht="15">
      <c r="S433" s="154">
        <f t="shared" si="49"/>
        <v>133.74133985124286</v>
      </c>
      <c r="T433" s="155">
        <f t="shared" si="50"/>
        <v>96.621271402629532</v>
      </c>
      <c r="U433" s="155">
        <f t="shared" si="51"/>
        <v>40.422435296585107</v>
      </c>
      <c r="V433" s="155">
        <f t="shared" si="52"/>
        <v>-4.2097701149425709E-2</v>
      </c>
      <c r="W433" s="155">
        <f t="shared" si="53"/>
        <v>-40.506630698883953</v>
      </c>
      <c r="X433" s="155">
        <f t="shared" si="54"/>
        <v>-96.705466804928392</v>
      </c>
      <c r="Y433" s="155">
        <f t="shared" si="55"/>
        <v>-133.82553525354172</v>
      </c>
      <c r="Z433" s="155">
        <f t="shared" si="56"/>
        <v>-138.4308927056444</v>
      </c>
      <c r="AA433" s="68">
        <v>432</v>
      </c>
      <c r="AB433" s="2">
        <v>45675</v>
      </c>
      <c r="AC433" s="156">
        <v>23</v>
      </c>
      <c r="AD433" s="156">
        <v>59.099999999999994</v>
      </c>
    </row>
    <row r="434" spans="19:30" ht="15">
      <c r="S434" s="154">
        <f t="shared" si="49"/>
        <v>133.74133985124286</v>
      </c>
      <c r="T434" s="155">
        <f t="shared" si="50"/>
        <v>96.621271402629532</v>
      </c>
      <c r="U434" s="155">
        <f t="shared" si="51"/>
        <v>40.422435296585107</v>
      </c>
      <c r="V434" s="155">
        <f t="shared" si="52"/>
        <v>-4.2097701149425709E-2</v>
      </c>
      <c r="W434" s="155">
        <f t="shared" si="53"/>
        <v>-40.506630698883953</v>
      </c>
      <c r="X434" s="155">
        <f t="shared" si="54"/>
        <v>-96.705466804928392</v>
      </c>
      <c r="Y434" s="155">
        <f t="shared" si="55"/>
        <v>-133.82553525354172</v>
      </c>
      <c r="Z434" s="155">
        <f t="shared" si="56"/>
        <v>-138.4308927056444</v>
      </c>
      <c r="AA434" s="68">
        <v>433</v>
      </c>
      <c r="AB434" s="2">
        <v>45676</v>
      </c>
      <c r="AC434" s="156">
        <v>0</v>
      </c>
      <c r="AD434" s="156">
        <v>86.4</v>
      </c>
    </row>
    <row r="435" spans="19:30" ht="15">
      <c r="S435" s="154">
        <f t="shared" si="49"/>
        <v>133.74133985124286</v>
      </c>
      <c r="T435" s="155">
        <f t="shared" si="50"/>
        <v>96.621271402629532</v>
      </c>
      <c r="U435" s="155">
        <f t="shared" si="51"/>
        <v>40.422435296585107</v>
      </c>
      <c r="V435" s="155">
        <f t="shared" si="52"/>
        <v>-4.2097701149425709E-2</v>
      </c>
      <c r="W435" s="155">
        <f t="shared" si="53"/>
        <v>-40.506630698883953</v>
      </c>
      <c r="X435" s="155">
        <f t="shared" si="54"/>
        <v>-96.705466804928392</v>
      </c>
      <c r="Y435" s="155">
        <f t="shared" si="55"/>
        <v>-133.82553525354172</v>
      </c>
      <c r="Z435" s="155">
        <f t="shared" si="56"/>
        <v>-138.4308927056444</v>
      </c>
      <c r="AA435" s="68">
        <v>434</v>
      </c>
      <c r="AB435" s="2">
        <v>45676</v>
      </c>
      <c r="AC435" s="156">
        <v>1</v>
      </c>
      <c r="AD435" s="156">
        <v>98.9</v>
      </c>
    </row>
    <row r="436" spans="19:30" ht="15">
      <c r="S436" s="154">
        <f t="shared" si="49"/>
        <v>133.74133985124286</v>
      </c>
      <c r="T436" s="155">
        <f t="shared" si="50"/>
        <v>96.621271402629532</v>
      </c>
      <c r="U436" s="155">
        <f t="shared" si="51"/>
        <v>40.422435296585107</v>
      </c>
      <c r="V436" s="155">
        <f t="shared" si="52"/>
        <v>-4.2097701149425709E-2</v>
      </c>
      <c r="W436" s="155">
        <f t="shared" si="53"/>
        <v>-40.506630698883953</v>
      </c>
      <c r="X436" s="155">
        <f t="shared" si="54"/>
        <v>-96.705466804928392</v>
      </c>
      <c r="Y436" s="155">
        <f t="shared" si="55"/>
        <v>-133.82553525354172</v>
      </c>
      <c r="Z436" s="155">
        <f t="shared" si="56"/>
        <v>-138.4308927056444</v>
      </c>
      <c r="AA436" s="68">
        <v>435</v>
      </c>
      <c r="AB436" s="2">
        <v>45676</v>
      </c>
      <c r="AC436" s="156">
        <v>2</v>
      </c>
      <c r="AD436" s="156">
        <v>92</v>
      </c>
    </row>
    <row r="437" spans="19:30" ht="15">
      <c r="S437" s="154">
        <f t="shared" si="49"/>
        <v>133.74133985124286</v>
      </c>
      <c r="T437" s="155">
        <f t="shared" si="50"/>
        <v>96.621271402629532</v>
      </c>
      <c r="U437" s="155">
        <f t="shared" si="51"/>
        <v>40.422435296585107</v>
      </c>
      <c r="V437" s="155">
        <f t="shared" si="52"/>
        <v>-4.2097701149425709E-2</v>
      </c>
      <c r="W437" s="155">
        <f t="shared" si="53"/>
        <v>-40.506630698883953</v>
      </c>
      <c r="X437" s="155">
        <f t="shared" si="54"/>
        <v>-96.705466804928392</v>
      </c>
      <c r="Y437" s="155">
        <f t="shared" si="55"/>
        <v>-133.82553525354172</v>
      </c>
      <c r="Z437" s="155">
        <f t="shared" si="56"/>
        <v>-138.4308927056444</v>
      </c>
      <c r="AA437" s="68">
        <v>436</v>
      </c>
      <c r="AB437" s="2">
        <v>45676</v>
      </c>
      <c r="AC437" s="156">
        <v>3</v>
      </c>
      <c r="AD437" s="156">
        <v>65.7</v>
      </c>
    </row>
    <row r="438" spans="19:30" ht="15">
      <c r="S438" s="154">
        <f t="shared" si="49"/>
        <v>133.74133985124286</v>
      </c>
      <c r="T438" s="155">
        <f t="shared" si="50"/>
        <v>96.621271402629532</v>
      </c>
      <c r="U438" s="155">
        <f t="shared" si="51"/>
        <v>40.422435296585107</v>
      </c>
      <c r="V438" s="155">
        <f t="shared" si="52"/>
        <v>-4.2097701149425709E-2</v>
      </c>
      <c r="W438" s="155">
        <f t="shared" si="53"/>
        <v>-40.506630698883953</v>
      </c>
      <c r="X438" s="155">
        <f t="shared" si="54"/>
        <v>-96.705466804928392</v>
      </c>
      <c r="Y438" s="155">
        <f t="shared" si="55"/>
        <v>-133.82553525354172</v>
      </c>
      <c r="Z438" s="155">
        <f t="shared" si="56"/>
        <v>-138.4308927056444</v>
      </c>
      <c r="AA438" s="68">
        <v>437</v>
      </c>
      <c r="AB438" s="2">
        <v>45676</v>
      </c>
      <c r="AC438" s="156">
        <v>4</v>
      </c>
      <c r="AD438" s="156">
        <v>24.7</v>
      </c>
    </row>
    <row r="439" spans="19:30" ht="15">
      <c r="S439" s="154">
        <f t="shared" si="49"/>
        <v>133.74133985124286</v>
      </c>
      <c r="T439" s="155">
        <f t="shared" si="50"/>
        <v>96.621271402629532</v>
      </c>
      <c r="U439" s="155">
        <f t="shared" si="51"/>
        <v>40.422435296585107</v>
      </c>
      <c r="V439" s="155">
        <f t="shared" si="52"/>
        <v>-4.2097701149425709E-2</v>
      </c>
      <c r="W439" s="155">
        <f t="shared" si="53"/>
        <v>-40.506630698883953</v>
      </c>
      <c r="X439" s="155">
        <f t="shared" si="54"/>
        <v>-96.705466804928392</v>
      </c>
      <c r="Y439" s="155">
        <f t="shared" si="55"/>
        <v>-133.82553525354172</v>
      </c>
      <c r="Z439" s="155">
        <f t="shared" si="56"/>
        <v>-138.4308927056444</v>
      </c>
      <c r="AA439" s="68">
        <v>438</v>
      </c>
      <c r="AB439" s="2">
        <v>45676</v>
      </c>
      <c r="AC439" s="156">
        <v>5</v>
      </c>
      <c r="AD439" s="156">
        <v>-22.6</v>
      </c>
    </row>
    <row r="440" spans="19:30" ht="15">
      <c r="S440" s="154">
        <f t="shared" si="49"/>
        <v>133.74133985124286</v>
      </c>
      <c r="T440" s="155">
        <f t="shared" si="50"/>
        <v>96.621271402629532</v>
      </c>
      <c r="U440" s="155">
        <f t="shared" si="51"/>
        <v>40.422435296585107</v>
      </c>
      <c r="V440" s="155">
        <f t="shared" si="52"/>
        <v>-4.2097701149425709E-2</v>
      </c>
      <c r="W440" s="155">
        <f t="shared" si="53"/>
        <v>-40.506630698883953</v>
      </c>
      <c r="X440" s="155">
        <f t="shared" si="54"/>
        <v>-96.705466804928392</v>
      </c>
      <c r="Y440" s="155">
        <f t="shared" si="55"/>
        <v>-133.82553525354172</v>
      </c>
      <c r="Z440" s="155">
        <f t="shared" si="56"/>
        <v>-138.4308927056444</v>
      </c>
      <c r="AA440" s="68">
        <v>439</v>
      </c>
      <c r="AB440" s="2">
        <v>45676</v>
      </c>
      <c r="AC440" s="156">
        <v>6</v>
      </c>
      <c r="AD440" s="156">
        <v>-66</v>
      </c>
    </row>
    <row r="441" spans="19:30" ht="15">
      <c r="S441" s="154">
        <f t="shared" si="49"/>
        <v>133.74133985124286</v>
      </c>
      <c r="T441" s="155">
        <f t="shared" si="50"/>
        <v>96.621271402629532</v>
      </c>
      <c r="U441" s="155">
        <f t="shared" si="51"/>
        <v>40.422435296585107</v>
      </c>
      <c r="V441" s="155">
        <f t="shared" si="52"/>
        <v>-4.2097701149425709E-2</v>
      </c>
      <c r="W441" s="155">
        <f t="shared" si="53"/>
        <v>-40.506630698883953</v>
      </c>
      <c r="X441" s="155">
        <f t="shared" si="54"/>
        <v>-96.705466804928392</v>
      </c>
      <c r="Y441" s="155">
        <f t="shared" si="55"/>
        <v>-133.82553525354172</v>
      </c>
      <c r="Z441" s="155">
        <f t="shared" si="56"/>
        <v>-138.4308927056444</v>
      </c>
      <c r="AA441" s="68">
        <v>440</v>
      </c>
      <c r="AB441" s="2">
        <v>45676</v>
      </c>
      <c r="AC441" s="156">
        <v>7</v>
      </c>
      <c r="AD441" s="156">
        <v>-96</v>
      </c>
    </row>
    <row r="442" spans="19:30" ht="15">
      <c r="S442" s="154">
        <f t="shared" si="49"/>
        <v>133.74133985124286</v>
      </c>
      <c r="T442" s="155">
        <f t="shared" si="50"/>
        <v>96.621271402629532</v>
      </c>
      <c r="U442" s="155">
        <f t="shared" si="51"/>
        <v>40.422435296585107</v>
      </c>
      <c r="V442" s="155">
        <f t="shared" si="52"/>
        <v>-4.2097701149425709E-2</v>
      </c>
      <c r="W442" s="155">
        <f t="shared" si="53"/>
        <v>-40.506630698883953</v>
      </c>
      <c r="X442" s="155">
        <f t="shared" si="54"/>
        <v>-96.705466804928392</v>
      </c>
      <c r="Y442" s="155">
        <f t="shared" si="55"/>
        <v>-133.82553525354172</v>
      </c>
      <c r="Z442" s="155">
        <f t="shared" si="56"/>
        <v>-138.4308927056444</v>
      </c>
      <c r="AA442" s="68">
        <v>441</v>
      </c>
      <c r="AB442" s="2">
        <v>45676</v>
      </c>
      <c r="AC442" s="156">
        <v>8</v>
      </c>
      <c r="AD442" s="156">
        <v>-106.2</v>
      </c>
    </row>
    <row r="443" spans="19:30" ht="15">
      <c r="S443" s="154">
        <f t="shared" si="49"/>
        <v>133.74133985124286</v>
      </c>
      <c r="T443" s="155">
        <f t="shared" si="50"/>
        <v>96.621271402629532</v>
      </c>
      <c r="U443" s="155">
        <f t="shared" si="51"/>
        <v>40.422435296585107</v>
      </c>
      <c r="V443" s="155">
        <f t="shared" si="52"/>
        <v>-4.2097701149425709E-2</v>
      </c>
      <c r="W443" s="155">
        <f t="shared" si="53"/>
        <v>-40.506630698883953</v>
      </c>
      <c r="X443" s="155">
        <f t="shared" si="54"/>
        <v>-96.705466804928392</v>
      </c>
      <c r="Y443" s="155">
        <f t="shared" si="55"/>
        <v>-133.82553525354172</v>
      </c>
      <c r="Z443" s="155">
        <f t="shared" si="56"/>
        <v>-138.4308927056444</v>
      </c>
      <c r="AA443" s="68">
        <v>442</v>
      </c>
      <c r="AB443" s="2">
        <v>45676</v>
      </c>
      <c r="AC443" s="156">
        <v>9</v>
      </c>
      <c r="AD443" s="156">
        <v>-94.8</v>
      </c>
    </row>
    <row r="444" spans="19:30" ht="15">
      <c r="S444" s="154">
        <f t="shared" si="49"/>
        <v>133.74133985124286</v>
      </c>
      <c r="T444" s="155">
        <f t="shared" si="50"/>
        <v>96.621271402629532</v>
      </c>
      <c r="U444" s="155">
        <f t="shared" si="51"/>
        <v>40.422435296585107</v>
      </c>
      <c r="V444" s="155">
        <f t="shared" si="52"/>
        <v>-4.2097701149425709E-2</v>
      </c>
      <c r="W444" s="155">
        <f t="shared" si="53"/>
        <v>-40.506630698883953</v>
      </c>
      <c r="X444" s="155">
        <f t="shared" si="54"/>
        <v>-96.705466804928392</v>
      </c>
      <c r="Y444" s="155">
        <f t="shared" si="55"/>
        <v>-133.82553525354172</v>
      </c>
      <c r="Z444" s="155">
        <f t="shared" si="56"/>
        <v>-138.4308927056444</v>
      </c>
      <c r="AA444" s="68">
        <v>443</v>
      </c>
      <c r="AB444" s="2">
        <v>45676</v>
      </c>
      <c r="AC444" s="156">
        <v>10</v>
      </c>
      <c r="AD444" s="156">
        <v>-65.2</v>
      </c>
    </row>
    <row r="445" spans="19:30" ht="15">
      <c r="S445" s="154">
        <f t="shared" si="49"/>
        <v>133.74133985124286</v>
      </c>
      <c r="T445" s="155">
        <f t="shared" si="50"/>
        <v>96.621271402629532</v>
      </c>
      <c r="U445" s="155">
        <f t="shared" si="51"/>
        <v>40.422435296585107</v>
      </c>
      <c r="V445" s="155">
        <f t="shared" si="52"/>
        <v>-4.2097701149425709E-2</v>
      </c>
      <c r="W445" s="155">
        <f t="shared" si="53"/>
        <v>-40.506630698883953</v>
      </c>
      <c r="X445" s="155">
        <f t="shared" si="54"/>
        <v>-96.705466804928392</v>
      </c>
      <c r="Y445" s="155">
        <f t="shared" si="55"/>
        <v>-133.82553525354172</v>
      </c>
      <c r="Z445" s="155">
        <f t="shared" si="56"/>
        <v>-138.4308927056444</v>
      </c>
      <c r="AA445" s="68">
        <v>444</v>
      </c>
      <c r="AB445" s="2">
        <v>45676</v>
      </c>
      <c r="AC445" s="156">
        <v>11</v>
      </c>
      <c r="AD445" s="156">
        <v>-25.2</v>
      </c>
    </row>
    <row r="446" spans="19:30" ht="15">
      <c r="S446" s="154">
        <f t="shared" si="49"/>
        <v>133.74133985124286</v>
      </c>
      <c r="T446" s="155">
        <f t="shared" si="50"/>
        <v>96.621271402629532</v>
      </c>
      <c r="U446" s="155">
        <f t="shared" si="51"/>
        <v>40.422435296585107</v>
      </c>
      <c r="V446" s="155">
        <f t="shared" si="52"/>
        <v>-4.2097701149425709E-2</v>
      </c>
      <c r="W446" s="155">
        <f t="shared" si="53"/>
        <v>-40.506630698883953</v>
      </c>
      <c r="X446" s="155">
        <f t="shared" si="54"/>
        <v>-96.705466804928392</v>
      </c>
      <c r="Y446" s="155">
        <f t="shared" si="55"/>
        <v>-133.82553525354172</v>
      </c>
      <c r="Z446" s="155">
        <f t="shared" si="56"/>
        <v>-138.4308927056444</v>
      </c>
      <c r="AA446" s="68">
        <v>445</v>
      </c>
      <c r="AB446" s="2">
        <v>45676</v>
      </c>
      <c r="AC446" s="156">
        <v>12</v>
      </c>
      <c r="AD446" s="156">
        <v>15.2</v>
      </c>
    </row>
    <row r="447" spans="19:30" ht="15">
      <c r="S447" s="154">
        <f t="shared" si="49"/>
        <v>133.74133985124286</v>
      </c>
      <c r="T447" s="155">
        <f t="shared" si="50"/>
        <v>96.621271402629532</v>
      </c>
      <c r="U447" s="155">
        <f t="shared" si="51"/>
        <v>40.422435296585107</v>
      </c>
      <c r="V447" s="155">
        <f t="shared" si="52"/>
        <v>-4.2097701149425709E-2</v>
      </c>
      <c r="W447" s="155">
        <f t="shared" si="53"/>
        <v>-40.506630698883953</v>
      </c>
      <c r="X447" s="155">
        <f t="shared" si="54"/>
        <v>-96.705466804928392</v>
      </c>
      <c r="Y447" s="155">
        <f t="shared" si="55"/>
        <v>-133.82553525354172</v>
      </c>
      <c r="Z447" s="155">
        <f t="shared" si="56"/>
        <v>-138.4308927056444</v>
      </c>
      <c r="AA447" s="68">
        <v>446</v>
      </c>
      <c r="AB447" s="2">
        <v>45676</v>
      </c>
      <c r="AC447" s="156">
        <v>13</v>
      </c>
      <c r="AD447" s="156">
        <v>45.800000000000004</v>
      </c>
    </row>
    <row r="448" spans="19:30" ht="15">
      <c r="S448" s="154">
        <f t="shared" si="49"/>
        <v>133.74133985124286</v>
      </c>
      <c r="T448" s="155">
        <f t="shared" si="50"/>
        <v>96.621271402629532</v>
      </c>
      <c r="U448" s="155">
        <f t="shared" si="51"/>
        <v>40.422435296585107</v>
      </c>
      <c r="V448" s="155">
        <f t="shared" si="52"/>
        <v>-4.2097701149425709E-2</v>
      </c>
      <c r="W448" s="155">
        <f t="shared" si="53"/>
        <v>-40.506630698883953</v>
      </c>
      <c r="X448" s="155">
        <f t="shared" si="54"/>
        <v>-96.705466804928392</v>
      </c>
      <c r="Y448" s="155">
        <f t="shared" si="55"/>
        <v>-133.82553525354172</v>
      </c>
      <c r="Z448" s="155">
        <f t="shared" si="56"/>
        <v>-138.4308927056444</v>
      </c>
      <c r="AA448" s="68">
        <v>447</v>
      </c>
      <c r="AB448" s="2">
        <v>45676</v>
      </c>
      <c r="AC448" s="156">
        <v>14</v>
      </c>
      <c r="AD448" s="156">
        <v>59.599999999999994</v>
      </c>
    </row>
    <row r="449" spans="19:30" ht="15">
      <c r="S449" s="154">
        <f t="shared" si="49"/>
        <v>133.74133985124286</v>
      </c>
      <c r="T449" s="155">
        <f t="shared" si="50"/>
        <v>96.621271402629532</v>
      </c>
      <c r="U449" s="155">
        <f t="shared" si="51"/>
        <v>40.422435296585107</v>
      </c>
      <c r="V449" s="155">
        <f t="shared" si="52"/>
        <v>-4.2097701149425709E-2</v>
      </c>
      <c r="W449" s="155">
        <f t="shared" si="53"/>
        <v>-40.506630698883953</v>
      </c>
      <c r="X449" s="155">
        <f t="shared" si="54"/>
        <v>-96.705466804928392</v>
      </c>
      <c r="Y449" s="155">
        <f t="shared" si="55"/>
        <v>-133.82553525354172</v>
      </c>
      <c r="Z449" s="155">
        <f t="shared" si="56"/>
        <v>-138.4308927056444</v>
      </c>
      <c r="AA449" s="68">
        <v>448</v>
      </c>
      <c r="AB449" s="2">
        <v>45676</v>
      </c>
      <c r="AC449" s="156">
        <v>15</v>
      </c>
      <c r="AD449" s="156">
        <v>53.7</v>
      </c>
    </row>
    <row r="450" spans="19:30" ht="15">
      <c r="S450" s="154">
        <f t="shared" si="49"/>
        <v>133.74133985124286</v>
      </c>
      <c r="T450" s="155">
        <f t="shared" si="50"/>
        <v>96.621271402629532</v>
      </c>
      <c r="U450" s="155">
        <f t="shared" si="51"/>
        <v>40.422435296585107</v>
      </c>
      <c r="V450" s="155">
        <f t="shared" si="52"/>
        <v>-4.2097701149425709E-2</v>
      </c>
      <c r="W450" s="155">
        <f t="shared" si="53"/>
        <v>-40.506630698883953</v>
      </c>
      <c r="X450" s="155">
        <f t="shared" si="54"/>
        <v>-96.705466804928392</v>
      </c>
      <c r="Y450" s="155">
        <f t="shared" si="55"/>
        <v>-133.82553525354172</v>
      </c>
      <c r="Z450" s="155">
        <f t="shared" si="56"/>
        <v>-138.4308927056444</v>
      </c>
      <c r="AA450" s="68">
        <v>449</v>
      </c>
      <c r="AB450" s="2">
        <v>45676</v>
      </c>
      <c r="AC450" s="156">
        <v>16</v>
      </c>
      <c r="AD450" s="156">
        <v>30.8</v>
      </c>
    </row>
    <row r="451" spans="19:30" ht="15">
      <c r="S451" s="154">
        <f t="shared" ref="S451:S514" si="57">$B$8</f>
        <v>133.74133985124286</v>
      </c>
      <c r="T451" s="155">
        <f t="shared" ref="T451:T514" si="58">$B$9</f>
        <v>96.621271402629532</v>
      </c>
      <c r="U451" s="155">
        <f t="shared" ref="U451:U514" si="59">$B$10</f>
        <v>40.422435296585107</v>
      </c>
      <c r="V451" s="155">
        <f t="shared" ref="V451:V514" si="60">$B$11</f>
        <v>-4.2097701149425709E-2</v>
      </c>
      <c r="W451" s="155">
        <f t="shared" ref="W451:W514" si="61">$B$12</f>
        <v>-40.506630698883953</v>
      </c>
      <c r="X451" s="155">
        <f t="shared" ref="X451:X514" si="62">$B$13</f>
        <v>-96.705466804928392</v>
      </c>
      <c r="Y451" s="155">
        <f t="shared" ref="Y451:Y514" si="63">$B$14</f>
        <v>-133.82553525354172</v>
      </c>
      <c r="Z451" s="155">
        <f t="shared" ref="Z451:Z514" si="64">$B$15</f>
        <v>-138.4308927056444</v>
      </c>
      <c r="AA451" s="68">
        <v>450</v>
      </c>
      <c r="AB451" s="2">
        <v>45676</v>
      </c>
      <c r="AC451" s="156">
        <v>17</v>
      </c>
      <c r="AD451" s="156">
        <v>-1.9</v>
      </c>
    </row>
    <row r="452" spans="19:30" ht="15">
      <c r="S452" s="154">
        <f t="shared" si="57"/>
        <v>133.74133985124286</v>
      </c>
      <c r="T452" s="155">
        <f t="shared" si="58"/>
        <v>96.621271402629532</v>
      </c>
      <c r="U452" s="155">
        <f t="shared" si="59"/>
        <v>40.422435296585107</v>
      </c>
      <c r="V452" s="155">
        <f t="shared" si="60"/>
        <v>-4.2097701149425709E-2</v>
      </c>
      <c r="W452" s="155">
        <f t="shared" si="61"/>
        <v>-40.506630698883953</v>
      </c>
      <c r="X452" s="155">
        <f t="shared" si="62"/>
        <v>-96.705466804928392</v>
      </c>
      <c r="Y452" s="155">
        <f t="shared" si="63"/>
        <v>-133.82553525354172</v>
      </c>
      <c r="Z452" s="155">
        <f t="shared" si="64"/>
        <v>-138.4308927056444</v>
      </c>
      <c r="AA452" s="68">
        <v>451</v>
      </c>
      <c r="AB452" s="2">
        <v>45676</v>
      </c>
      <c r="AC452" s="156">
        <v>18</v>
      </c>
      <c r="AD452" s="156">
        <v>-34.5</v>
      </c>
    </row>
    <row r="453" spans="19:30" ht="15">
      <c r="S453" s="154">
        <f t="shared" si="57"/>
        <v>133.74133985124286</v>
      </c>
      <c r="T453" s="155">
        <f t="shared" si="58"/>
        <v>96.621271402629532</v>
      </c>
      <c r="U453" s="155">
        <f t="shared" si="59"/>
        <v>40.422435296585107</v>
      </c>
      <c r="V453" s="155">
        <f t="shared" si="60"/>
        <v>-4.2097701149425709E-2</v>
      </c>
      <c r="W453" s="155">
        <f t="shared" si="61"/>
        <v>-40.506630698883953</v>
      </c>
      <c r="X453" s="155">
        <f t="shared" si="62"/>
        <v>-96.705466804928392</v>
      </c>
      <c r="Y453" s="155">
        <f t="shared" si="63"/>
        <v>-133.82553525354172</v>
      </c>
      <c r="Z453" s="155">
        <f t="shared" si="64"/>
        <v>-138.4308927056444</v>
      </c>
      <c r="AA453" s="68">
        <v>452</v>
      </c>
      <c r="AB453" s="2">
        <v>45676</v>
      </c>
      <c r="AC453" s="156">
        <v>19</v>
      </c>
      <c r="AD453" s="156">
        <v>-56.8</v>
      </c>
    </row>
    <row r="454" spans="19:30" ht="15">
      <c r="S454" s="154">
        <f t="shared" si="57"/>
        <v>133.74133985124286</v>
      </c>
      <c r="T454" s="155">
        <f t="shared" si="58"/>
        <v>96.621271402629532</v>
      </c>
      <c r="U454" s="155">
        <f t="shared" si="59"/>
        <v>40.422435296585107</v>
      </c>
      <c r="V454" s="155">
        <f t="shared" si="60"/>
        <v>-4.2097701149425709E-2</v>
      </c>
      <c r="W454" s="155">
        <f t="shared" si="61"/>
        <v>-40.506630698883953</v>
      </c>
      <c r="X454" s="155">
        <f t="shared" si="62"/>
        <v>-96.705466804928392</v>
      </c>
      <c r="Y454" s="155">
        <f t="shared" si="63"/>
        <v>-133.82553525354172</v>
      </c>
      <c r="Z454" s="155">
        <f t="shared" si="64"/>
        <v>-138.4308927056444</v>
      </c>
      <c r="AA454" s="68">
        <v>453</v>
      </c>
      <c r="AB454" s="2">
        <v>45676</v>
      </c>
      <c r="AC454" s="156">
        <v>20</v>
      </c>
      <c r="AD454" s="156">
        <v>-61.5</v>
      </c>
    </row>
    <row r="455" spans="19:30" ht="15">
      <c r="S455" s="154">
        <f t="shared" si="57"/>
        <v>133.74133985124286</v>
      </c>
      <c r="T455" s="155">
        <f t="shared" si="58"/>
        <v>96.621271402629532</v>
      </c>
      <c r="U455" s="155">
        <f t="shared" si="59"/>
        <v>40.422435296585107</v>
      </c>
      <c r="V455" s="155">
        <f t="shared" si="60"/>
        <v>-4.2097701149425709E-2</v>
      </c>
      <c r="W455" s="155">
        <f t="shared" si="61"/>
        <v>-40.506630698883953</v>
      </c>
      <c r="X455" s="155">
        <f t="shared" si="62"/>
        <v>-96.705466804928392</v>
      </c>
      <c r="Y455" s="155">
        <f t="shared" si="63"/>
        <v>-133.82553525354172</v>
      </c>
      <c r="Z455" s="155">
        <f t="shared" si="64"/>
        <v>-138.4308927056444</v>
      </c>
      <c r="AA455" s="68">
        <v>454</v>
      </c>
      <c r="AB455" s="2">
        <v>45676</v>
      </c>
      <c r="AC455" s="156">
        <v>21</v>
      </c>
      <c r="AD455" s="156">
        <v>-45.800000000000004</v>
      </c>
    </row>
    <row r="456" spans="19:30" ht="15">
      <c r="S456" s="154">
        <f t="shared" si="57"/>
        <v>133.74133985124286</v>
      </c>
      <c r="T456" s="155">
        <f t="shared" si="58"/>
        <v>96.621271402629532</v>
      </c>
      <c r="U456" s="155">
        <f t="shared" si="59"/>
        <v>40.422435296585107</v>
      </c>
      <c r="V456" s="155">
        <f t="shared" si="60"/>
        <v>-4.2097701149425709E-2</v>
      </c>
      <c r="W456" s="155">
        <f t="shared" si="61"/>
        <v>-40.506630698883953</v>
      </c>
      <c r="X456" s="155">
        <f t="shared" si="62"/>
        <v>-96.705466804928392</v>
      </c>
      <c r="Y456" s="155">
        <f t="shared" si="63"/>
        <v>-133.82553525354172</v>
      </c>
      <c r="Z456" s="155">
        <f t="shared" si="64"/>
        <v>-138.4308927056444</v>
      </c>
      <c r="AA456" s="68">
        <v>455</v>
      </c>
      <c r="AB456" s="2">
        <v>45676</v>
      </c>
      <c r="AC456" s="156">
        <v>22</v>
      </c>
      <c r="AD456" s="156">
        <v>-12.3</v>
      </c>
    </row>
    <row r="457" spans="19:30" ht="15">
      <c r="S457" s="154">
        <f t="shared" si="57"/>
        <v>133.74133985124286</v>
      </c>
      <c r="T457" s="155">
        <f t="shared" si="58"/>
        <v>96.621271402629532</v>
      </c>
      <c r="U457" s="155">
        <f t="shared" si="59"/>
        <v>40.422435296585107</v>
      </c>
      <c r="V457" s="155">
        <f t="shared" si="60"/>
        <v>-4.2097701149425709E-2</v>
      </c>
      <c r="W457" s="155">
        <f t="shared" si="61"/>
        <v>-40.506630698883953</v>
      </c>
      <c r="X457" s="155">
        <f t="shared" si="62"/>
        <v>-96.705466804928392</v>
      </c>
      <c r="Y457" s="155">
        <f t="shared" si="63"/>
        <v>-133.82553525354172</v>
      </c>
      <c r="Z457" s="155">
        <f t="shared" si="64"/>
        <v>-138.4308927056444</v>
      </c>
      <c r="AA457" s="68">
        <v>456</v>
      </c>
      <c r="AB457" s="2">
        <v>45676</v>
      </c>
      <c r="AC457" s="156">
        <v>23</v>
      </c>
      <c r="AD457" s="156">
        <v>31</v>
      </c>
    </row>
    <row r="458" spans="19:30" ht="15">
      <c r="S458" s="154">
        <f t="shared" si="57"/>
        <v>133.74133985124286</v>
      </c>
      <c r="T458" s="155">
        <f t="shared" si="58"/>
        <v>96.621271402629532</v>
      </c>
      <c r="U458" s="155">
        <f t="shared" si="59"/>
        <v>40.422435296585107</v>
      </c>
      <c r="V458" s="155">
        <f t="shared" si="60"/>
        <v>-4.2097701149425709E-2</v>
      </c>
      <c r="W458" s="155">
        <f t="shared" si="61"/>
        <v>-40.506630698883953</v>
      </c>
      <c r="X458" s="155">
        <f t="shared" si="62"/>
        <v>-96.705466804928392</v>
      </c>
      <c r="Y458" s="155">
        <f t="shared" si="63"/>
        <v>-133.82553525354172</v>
      </c>
      <c r="Z458" s="155">
        <f t="shared" si="64"/>
        <v>-138.4308927056444</v>
      </c>
      <c r="AA458" s="68">
        <v>457</v>
      </c>
      <c r="AB458" s="2">
        <v>45677</v>
      </c>
      <c r="AC458" s="156">
        <v>0</v>
      </c>
      <c r="AD458" s="156">
        <v>73.5</v>
      </c>
    </row>
    <row r="459" spans="19:30" ht="15">
      <c r="S459" s="154">
        <f t="shared" si="57"/>
        <v>133.74133985124286</v>
      </c>
      <c r="T459" s="155">
        <f t="shared" si="58"/>
        <v>96.621271402629532</v>
      </c>
      <c r="U459" s="155">
        <f t="shared" si="59"/>
        <v>40.422435296585107</v>
      </c>
      <c r="V459" s="155">
        <f t="shared" si="60"/>
        <v>-4.2097701149425709E-2</v>
      </c>
      <c r="W459" s="155">
        <f t="shared" si="61"/>
        <v>-40.506630698883953</v>
      </c>
      <c r="X459" s="155">
        <f t="shared" si="62"/>
        <v>-96.705466804928392</v>
      </c>
      <c r="Y459" s="155">
        <f t="shared" si="63"/>
        <v>-133.82553525354172</v>
      </c>
      <c r="Z459" s="155">
        <f t="shared" si="64"/>
        <v>-138.4308927056444</v>
      </c>
      <c r="AA459" s="68">
        <v>458</v>
      </c>
      <c r="AB459" s="2">
        <v>45677</v>
      </c>
      <c r="AC459" s="156">
        <v>1</v>
      </c>
      <c r="AD459" s="156">
        <v>103.8</v>
      </c>
    </row>
    <row r="460" spans="19:30" ht="15">
      <c r="S460" s="154">
        <f t="shared" si="57"/>
        <v>133.74133985124286</v>
      </c>
      <c r="T460" s="155">
        <f t="shared" si="58"/>
        <v>96.621271402629532</v>
      </c>
      <c r="U460" s="155">
        <f t="shared" si="59"/>
        <v>40.422435296585107</v>
      </c>
      <c r="V460" s="155">
        <f t="shared" si="60"/>
        <v>-4.2097701149425709E-2</v>
      </c>
      <c r="W460" s="155">
        <f t="shared" si="61"/>
        <v>-40.506630698883953</v>
      </c>
      <c r="X460" s="155">
        <f t="shared" si="62"/>
        <v>-96.705466804928392</v>
      </c>
      <c r="Y460" s="155">
        <f t="shared" si="63"/>
        <v>-133.82553525354172</v>
      </c>
      <c r="Z460" s="155">
        <f t="shared" si="64"/>
        <v>-138.4308927056444</v>
      </c>
      <c r="AA460" s="68">
        <v>459</v>
      </c>
      <c r="AB460" s="2">
        <v>45677</v>
      </c>
      <c r="AC460" s="156">
        <v>2</v>
      </c>
      <c r="AD460" s="156">
        <v>113.39999999999999</v>
      </c>
    </row>
    <row r="461" spans="19:30" ht="15">
      <c r="S461" s="154">
        <f t="shared" si="57"/>
        <v>133.74133985124286</v>
      </c>
      <c r="T461" s="155">
        <f t="shared" si="58"/>
        <v>96.621271402629532</v>
      </c>
      <c r="U461" s="155">
        <f t="shared" si="59"/>
        <v>40.422435296585107</v>
      </c>
      <c r="V461" s="155">
        <f t="shared" si="60"/>
        <v>-4.2097701149425709E-2</v>
      </c>
      <c r="W461" s="155">
        <f t="shared" si="61"/>
        <v>-40.506630698883953</v>
      </c>
      <c r="X461" s="155">
        <f t="shared" si="62"/>
        <v>-96.705466804928392</v>
      </c>
      <c r="Y461" s="155">
        <f t="shared" si="63"/>
        <v>-133.82553525354172</v>
      </c>
      <c r="Z461" s="155">
        <f t="shared" si="64"/>
        <v>-138.4308927056444</v>
      </c>
      <c r="AA461" s="68">
        <v>460</v>
      </c>
      <c r="AB461" s="2">
        <v>45677</v>
      </c>
      <c r="AC461" s="156">
        <v>3</v>
      </c>
      <c r="AD461" s="156">
        <v>98.4</v>
      </c>
    </row>
    <row r="462" spans="19:30" ht="15">
      <c r="S462" s="154">
        <f t="shared" si="57"/>
        <v>133.74133985124286</v>
      </c>
      <c r="T462" s="155">
        <f t="shared" si="58"/>
        <v>96.621271402629532</v>
      </c>
      <c r="U462" s="155">
        <f t="shared" si="59"/>
        <v>40.422435296585107</v>
      </c>
      <c r="V462" s="155">
        <f t="shared" si="60"/>
        <v>-4.2097701149425709E-2</v>
      </c>
      <c r="W462" s="155">
        <f t="shared" si="61"/>
        <v>-40.506630698883953</v>
      </c>
      <c r="X462" s="155">
        <f t="shared" si="62"/>
        <v>-96.705466804928392</v>
      </c>
      <c r="Y462" s="155">
        <f t="shared" si="63"/>
        <v>-133.82553525354172</v>
      </c>
      <c r="Z462" s="155">
        <f t="shared" si="64"/>
        <v>-138.4308927056444</v>
      </c>
      <c r="AA462" s="68">
        <v>461</v>
      </c>
      <c r="AB462" s="2">
        <v>45677</v>
      </c>
      <c r="AC462" s="156">
        <v>4</v>
      </c>
      <c r="AD462" s="156">
        <v>61.1</v>
      </c>
    </row>
    <row r="463" spans="19:30" ht="15">
      <c r="S463" s="154">
        <f t="shared" si="57"/>
        <v>133.74133985124286</v>
      </c>
      <c r="T463" s="155">
        <f t="shared" si="58"/>
        <v>96.621271402629532</v>
      </c>
      <c r="U463" s="155">
        <f t="shared" si="59"/>
        <v>40.422435296585107</v>
      </c>
      <c r="V463" s="155">
        <f t="shared" si="60"/>
        <v>-4.2097701149425709E-2</v>
      </c>
      <c r="W463" s="155">
        <f t="shared" si="61"/>
        <v>-40.506630698883953</v>
      </c>
      <c r="X463" s="155">
        <f t="shared" si="62"/>
        <v>-96.705466804928392</v>
      </c>
      <c r="Y463" s="155">
        <f t="shared" si="63"/>
        <v>-133.82553525354172</v>
      </c>
      <c r="Z463" s="155">
        <f t="shared" si="64"/>
        <v>-138.4308927056444</v>
      </c>
      <c r="AA463" s="68">
        <v>462</v>
      </c>
      <c r="AB463" s="2">
        <v>45677</v>
      </c>
      <c r="AC463" s="156">
        <v>5</v>
      </c>
      <c r="AD463" s="156">
        <v>9.3000000000000007</v>
      </c>
    </row>
    <row r="464" spans="19:30" ht="15">
      <c r="S464" s="154">
        <f t="shared" si="57"/>
        <v>133.74133985124286</v>
      </c>
      <c r="T464" s="155">
        <f t="shared" si="58"/>
        <v>96.621271402629532</v>
      </c>
      <c r="U464" s="155">
        <f t="shared" si="59"/>
        <v>40.422435296585107</v>
      </c>
      <c r="V464" s="155">
        <f t="shared" si="60"/>
        <v>-4.2097701149425709E-2</v>
      </c>
      <c r="W464" s="155">
        <f t="shared" si="61"/>
        <v>-40.506630698883953</v>
      </c>
      <c r="X464" s="155">
        <f t="shared" si="62"/>
        <v>-96.705466804928392</v>
      </c>
      <c r="Y464" s="155">
        <f t="shared" si="63"/>
        <v>-133.82553525354172</v>
      </c>
      <c r="Z464" s="155">
        <f t="shared" si="64"/>
        <v>-138.4308927056444</v>
      </c>
      <c r="AA464" s="68">
        <v>463</v>
      </c>
      <c r="AB464" s="2">
        <v>45677</v>
      </c>
      <c r="AC464" s="156">
        <v>6</v>
      </c>
      <c r="AD464" s="156">
        <v>-45.5</v>
      </c>
    </row>
    <row r="465" spans="19:30" ht="15">
      <c r="S465" s="154">
        <f t="shared" si="57"/>
        <v>133.74133985124286</v>
      </c>
      <c r="T465" s="155">
        <f t="shared" si="58"/>
        <v>96.621271402629532</v>
      </c>
      <c r="U465" s="155">
        <f t="shared" si="59"/>
        <v>40.422435296585107</v>
      </c>
      <c r="V465" s="155">
        <f t="shared" si="60"/>
        <v>-4.2097701149425709E-2</v>
      </c>
      <c r="W465" s="155">
        <f t="shared" si="61"/>
        <v>-40.506630698883953</v>
      </c>
      <c r="X465" s="155">
        <f t="shared" si="62"/>
        <v>-96.705466804928392</v>
      </c>
      <c r="Y465" s="155">
        <f t="shared" si="63"/>
        <v>-133.82553525354172</v>
      </c>
      <c r="Z465" s="155">
        <f t="shared" si="64"/>
        <v>-138.4308927056444</v>
      </c>
      <c r="AA465" s="68">
        <v>464</v>
      </c>
      <c r="AB465" s="2">
        <v>45677</v>
      </c>
      <c r="AC465" s="156">
        <v>7</v>
      </c>
      <c r="AD465" s="156">
        <v>-90.600000000000009</v>
      </c>
    </row>
    <row r="466" spans="19:30" ht="15">
      <c r="S466" s="154">
        <f t="shared" si="57"/>
        <v>133.74133985124286</v>
      </c>
      <c r="T466" s="155">
        <f t="shared" si="58"/>
        <v>96.621271402629532</v>
      </c>
      <c r="U466" s="155">
        <f t="shared" si="59"/>
        <v>40.422435296585107</v>
      </c>
      <c r="V466" s="155">
        <f t="shared" si="60"/>
        <v>-4.2097701149425709E-2</v>
      </c>
      <c r="W466" s="155">
        <f t="shared" si="61"/>
        <v>-40.506630698883953</v>
      </c>
      <c r="X466" s="155">
        <f t="shared" si="62"/>
        <v>-96.705466804928392</v>
      </c>
      <c r="Y466" s="155">
        <f t="shared" si="63"/>
        <v>-133.82553525354172</v>
      </c>
      <c r="Z466" s="155">
        <f t="shared" si="64"/>
        <v>-138.4308927056444</v>
      </c>
      <c r="AA466" s="68">
        <v>465</v>
      </c>
      <c r="AB466" s="2">
        <v>45677</v>
      </c>
      <c r="AC466" s="156">
        <v>8</v>
      </c>
      <c r="AD466" s="156">
        <v>-115.7</v>
      </c>
    </row>
    <row r="467" spans="19:30" ht="15">
      <c r="S467" s="154">
        <f t="shared" si="57"/>
        <v>133.74133985124286</v>
      </c>
      <c r="T467" s="155">
        <f t="shared" si="58"/>
        <v>96.621271402629532</v>
      </c>
      <c r="U467" s="155">
        <f t="shared" si="59"/>
        <v>40.422435296585107</v>
      </c>
      <c r="V467" s="155">
        <f t="shared" si="60"/>
        <v>-4.2097701149425709E-2</v>
      </c>
      <c r="W467" s="155">
        <f t="shared" si="61"/>
        <v>-40.506630698883953</v>
      </c>
      <c r="X467" s="155">
        <f t="shared" si="62"/>
        <v>-96.705466804928392</v>
      </c>
      <c r="Y467" s="155">
        <f t="shared" si="63"/>
        <v>-133.82553525354172</v>
      </c>
      <c r="Z467" s="155">
        <f t="shared" si="64"/>
        <v>-138.4308927056444</v>
      </c>
      <c r="AA467" s="68">
        <v>466</v>
      </c>
      <c r="AB467" s="2">
        <v>45677</v>
      </c>
      <c r="AC467" s="156">
        <v>9</v>
      </c>
      <c r="AD467" s="156">
        <v>-115.3</v>
      </c>
    </row>
    <row r="468" spans="19:30" ht="15">
      <c r="S468" s="154">
        <f t="shared" si="57"/>
        <v>133.74133985124286</v>
      </c>
      <c r="T468" s="155">
        <f t="shared" si="58"/>
        <v>96.621271402629532</v>
      </c>
      <c r="U468" s="155">
        <f t="shared" si="59"/>
        <v>40.422435296585107</v>
      </c>
      <c r="V468" s="155">
        <f t="shared" si="60"/>
        <v>-4.2097701149425709E-2</v>
      </c>
      <c r="W468" s="155">
        <f t="shared" si="61"/>
        <v>-40.506630698883953</v>
      </c>
      <c r="X468" s="155">
        <f t="shared" si="62"/>
        <v>-96.705466804928392</v>
      </c>
      <c r="Y468" s="155">
        <f t="shared" si="63"/>
        <v>-133.82553525354172</v>
      </c>
      <c r="Z468" s="155">
        <f t="shared" si="64"/>
        <v>-138.4308927056444</v>
      </c>
      <c r="AA468" s="68">
        <v>467</v>
      </c>
      <c r="AB468" s="2">
        <v>45677</v>
      </c>
      <c r="AC468" s="156">
        <v>10</v>
      </c>
      <c r="AD468" s="156">
        <v>-89.9</v>
      </c>
    </row>
    <row r="469" spans="19:30" ht="15">
      <c r="S469" s="154">
        <f t="shared" si="57"/>
        <v>133.74133985124286</v>
      </c>
      <c r="T469" s="155">
        <f t="shared" si="58"/>
        <v>96.621271402629532</v>
      </c>
      <c r="U469" s="155">
        <f t="shared" si="59"/>
        <v>40.422435296585107</v>
      </c>
      <c r="V469" s="155">
        <f t="shared" si="60"/>
        <v>-4.2097701149425709E-2</v>
      </c>
      <c r="W469" s="155">
        <f t="shared" si="61"/>
        <v>-40.506630698883953</v>
      </c>
      <c r="X469" s="155">
        <f t="shared" si="62"/>
        <v>-96.705466804928392</v>
      </c>
      <c r="Y469" s="155">
        <f t="shared" si="63"/>
        <v>-133.82553525354172</v>
      </c>
      <c r="Z469" s="155">
        <f t="shared" si="64"/>
        <v>-138.4308927056444</v>
      </c>
      <c r="AA469" s="68">
        <v>468</v>
      </c>
      <c r="AB469" s="2">
        <v>45677</v>
      </c>
      <c r="AC469" s="156">
        <v>11</v>
      </c>
      <c r="AD469" s="156">
        <v>-46.5</v>
      </c>
    </row>
    <row r="470" spans="19:30" ht="15">
      <c r="S470" s="154">
        <f t="shared" si="57"/>
        <v>133.74133985124286</v>
      </c>
      <c r="T470" s="155">
        <f t="shared" si="58"/>
        <v>96.621271402629532</v>
      </c>
      <c r="U470" s="155">
        <f t="shared" si="59"/>
        <v>40.422435296585107</v>
      </c>
      <c r="V470" s="155">
        <f t="shared" si="60"/>
        <v>-4.2097701149425709E-2</v>
      </c>
      <c r="W470" s="155">
        <f t="shared" si="61"/>
        <v>-40.506630698883953</v>
      </c>
      <c r="X470" s="155">
        <f t="shared" si="62"/>
        <v>-96.705466804928392</v>
      </c>
      <c r="Y470" s="155">
        <f t="shared" si="63"/>
        <v>-133.82553525354172</v>
      </c>
      <c r="Z470" s="155">
        <f t="shared" si="64"/>
        <v>-138.4308927056444</v>
      </c>
      <c r="AA470" s="68">
        <v>469</v>
      </c>
      <c r="AB470" s="2">
        <v>45677</v>
      </c>
      <c r="AC470" s="156">
        <v>12</v>
      </c>
      <c r="AD470" s="156">
        <v>4</v>
      </c>
    </row>
    <row r="471" spans="19:30" ht="15">
      <c r="S471" s="154">
        <f t="shared" si="57"/>
        <v>133.74133985124286</v>
      </c>
      <c r="T471" s="155">
        <f t="shared" si="58"/>
        <v>96.621271402629532</v>
      </c>
      <c r="U471" s="155">
        <f t="shared" si="59"/>
        <v>40.422435296585107</v>
      </c>
      <c r="V471" s="155">
        <f t="shared" si="60"/>
        <v>-4.2097701149425709E-2</v>
      </c>
      <c r="W471" s="155">
        <f t="shared" si="61"/>
        <v>-40.506630698883953</v>
      </c>
      <c r="X471" s="155">
        <f t="shared" si="62"/>
        <v>-96.705466804928392</v>
      </c>
      <c r="Y471" s="155">
        <f t="shared" si="63"/>
        <v>-133.82553525354172</v>
      </c>
      <c r="Z471" s="155">
        <f t="shared" si="64"/>
        <v>-138.4308927056444</v>
      </c>
      <c r="AA471" s="68">
        <v>470</v>
      </c>
      <c r="AB471" s="2">
        <v>45677</v>
      </c>
      <c r="AC471" s="156">
        <v>13</v>
      </c>
      <c r="AD471" s="156">
        <v>48.699999999999996</v>
      </c>
    </row>
    <row r="472" spans="19:30" ht="15">
      <c r="S472" s="154">
        <f t="shared" si="57"/>
        <v>133.74133985124286</v>
      </c>
      <c r="T472" s="155">
        <f t="shared" si="58"/>
        <v>96.621271402629532</v>
      </c>
      <c r="U472" s="155">
        <f t="shared" si="59"/>
        <v>40.422435296585107</v>
      </c>
      <c r="V472" s="155">
        <f t="shared" si="60"/>
        <v>-4.2097701149425709E-2</v>
      </c>
      <c r="W472" s="155">
        <f t="shared" si="61"/>
        <v>-40.506630698883953</v>
      </c>
      <c r="X472" s="155">
        <f t="shared" si="62"/>
        <v>-96.705466804928392</v>
      </c>
      <c r="Y472" s="155">
        <f t="shared" si="63"/>
        <v>-133.82553525354172</v>
      </c>
      <c r="Z472" s="155">
        <f t="shared" si="64"/>
        <v>-138.4308927056444</v>
      </c>
      <c r="AA472" s="68">
        <v>471</v>
      </c>
      <c r="AB472" s="2">
        <v>45677</v>
      </c>
      <c r="AC472" s="156">
        <v>14</v>
      </c>
      <c r="AD472" s="156">
        <v>76.599999999999994</v>
      </c>
    </row>
    <row r="473" spans="19:30" ht="15">
      <c r="S473" s="154">
        <f t="shared" si="57"/>
        <v>133.74133985124286</v>
      </c>
      <c r="T473" s="155">
        <f t="shared" si="58"/>
        <v>96.621271402629532</v>
      </c>
      <c r="U473" s="155">
        <f t="shared" si="59"/>
        <v>40.422435296585107</v>
      </c>
      <c r="V473" s="155">
        <f t="shared" si="60"/>
        <v>-4.2097701149425709E-2</v>
      </c>
      <c r="W473" s="155">
        <f t="shared" si="61"/>
        <v>-40.506630698883953</v>
      </c>
      <c r="X473" s="155">
        <f t="shared" si="62"/>
        <v>-96.705466804928392</v>
      </c>
      <c r="Y473" s="155">
        <f t="shared" si="63"/>
        <v>-133.82553525354172</v>
      </c>
      <c r="Z473" s="155">
        <f t="shared" si="64"/>
        <v>-138.4308927056444</v>
      </c>
      <c r="AA473" s="68">
        <v>472</v>
      </c>
      <c r="AB473" s="2">
        <v>45677</v>
      </c>
      <c r="AC473" s="156">
        <v>15</v>
      </c>
      <c r="AD473" s="156">
        <v>81.100000000000009</v>
      </c>
    </row>
    <row r="474" spans="19:30" ht="15">
      <c r="S474" s="154">
        <f t="shared" si="57"/>
        <v>133.74133985124286</v>
      </c>
      <c r="T474" s="155">
        <f t="shared" si="58"/>
        <v>96.621271402629532</v>
      </c>
      <c r="U474" s="155">
        <f t="shared" si="59"/>
        <v>40.422435296585107</v>
      </c>
      <c r="V474" s="155">
        <f t="shared" si="60"/>
        <v>-4.2097701149425709E-2</v>
      </c>
      <c r="W474" s="155">
        <f t="shared" si="61"/>
        <v>-40.506630698883953</v>
      </c>
      <c r="X474" s="155">
        <f t="shared" si="62"/>
        <v>-96.705466804928392</v>
      </c>
      <c r="Y474" s="155">
        <f t="shared" si="63"/>
        <v>-133.82553525354172</v>
      </c>
      <c r="Z474" s="155">
        <f t="shared" si="64"/>
        <v>-138.4308927056444</v>
      </c>
      <c r="AA474" s="68">
        <v>473</v>
      </c>
      <c r="AB474" s="2">
        <v>45677</v>
      </c>
      <c r="AC474" s="156">
        <v>16</v>
      </c>
      <c r="AD474" s="156">
        <v>61.8</v>
      </c>
    </row>
    <row r="475" spans="19:30" ht="15">
      <c r="S475" s="154">
        <f t="shared" si="57"/>
        <v>133.74133985124286</v>
      </c>
      <c r="T475" s="155">
        <f t="shared" si="58"/>
        <v>96.621271402629532</v>
      </c>
      <c r="U475" s="155">
        <f t="shared" si="59"/>
        <v>40.422435296585107</v>
      </c>
      <c r="V475" s="155">
        <f t="shared" si="60"/>
        <v>-4.2097701149425709E-2</v>
      </c>
      <c r="W475" s="155">
        <f t="shared" si="61"/>
        <v>-40.506630698883953</v>
      </c>
      <c r="X475" s="155">
        <f t="shared" si="62"/>
        <v>-96.705466804928392</v>
      </c>
      <c r="Y475" s="155">
        <f t="shared" si="63"/>
        <v>-133.82553525354172</v>
      </c>
      <c r="Z475" s="155">
        <f t="shared" si="64"/>
        <v>-138.4308927056444</v>
      </c>
      <c r="AA475" s="68">
        <v>474</v>
      </c>
      <c r="AB475" s="2">
        <v>45677</v>
      </c>
      <c r="AC475" s="156">
        <v>17</v>
      </c>
      <c r="AD475" s="156">
        <v>24.6</v>
      </c>
    </row>
    <row r="476" spans="19:30" ht="15">
      <c r="S476" s="154">
        <f t="shared" si="57"/>
        <v>133.74133985124286</v>
      </c>
      <c r="T476" s="155">
        <f t="shared" si="58"/>
        <v>96.621271402629532</v>
      </c>
      <c r="U476" s="155">
        <f t="shared" si="59"/>
        <v>40.422435296585107</v>
      </c>
      <c r="V476" s="155">
        <f t="shared" si="60"/>
        <v>-4.2097701149425709E-2</v>
      </c>
      <c r="W476" s="155">
        <f t="shared" si="61"/>
        <v>-40.506630698883953</v>
      </c>
      <c r="X476" s="155">
        <f t="shared" si="62"/>
        <v>-96.705466804928392</v>
      </c>
      <c r="Y476" s="155">
        <f t="shared" si="63"/>
        <v>-133.82553525354172</v>
      </c>
      <c r="Z476" s="155">
        <f t="shared" si="64"/>
        <v>-138.4308927056444</v>
      </c>
      <c r="AA476" s="68">
        <v>475</v>
      </c>
      <c r="AB476" s="2">
        <v>45677</v>
      </c>
      <c r="AC476" s="156">
        <v>18</v>
      </c>
      <c r="AD476" s="156">
        <v>-20</v>
      </c>
    </row>
    <row r="477" spans="19:30" ht="15">
      <c r="S477" s="154">
        <f t="shared" si="57"/>
        <v>133.74133985124286</v>
      </c>
      <c r="T477" s="155">
        <f t="shared" si="58"/>
        <v>96.621271402629532</v>
      </c>
      <c r="U477" s="155">
        <f t="shared" si="59"/>
        <v>40.422435296585107</v>
      </c>
      <c r="V477" s="155">
        <f t="shared" si="60"/>
        <v>-4.2097701149425709E-2</v>
      </c>
      <c r="W477" s="155">
        <f t="shared" si="61"/>
        <v>-40.506630698883953</v>
      </c>
      <c r="X477" s="155">
        <f t="shared" si="62"/>
        <v>-96.705466804928392</v>
      </c>
      <c r="Y477" s="155">
        <f t="shared" si="63"/>
        <v>-133.82553525354172</v>
      </c>
      <c r="Z477" s="155">
        <f t="shared" si="64"/>
        <v>-138.4308927056444</v>
      </c>
      <c r="AA477" s="68">
        <v>476</v>
      </c>
      <c r="AB477" s="2">
        <v>45677</v>
      </c>
      <c r="AC477" s="156">
        <v>19</v>
      </c>
      <c r="AD477" s="156">
        <v>-59.099999999999994</v>
      </c>
    </row>
    <row r="478" spans="19:30" ht="15">
      <c r="S478" s="154">
        <f t="shared" si="57"/>
        <v>133.74133985124286</v>
      </c>
      <c r="T478" s="155">
        <f t="shared" si="58"/>
        <v>96.621271402629532</v>
      </c>
      <c r="U478" s="155">
        <f t="shared" si="59"/>
        <v>40.422435296585107</v>
      </c>
      <c r="V478" s="155">
        <f t="shared" si="60"/>
        <v>-4.2097701149425709E-2</v>
      </c>
      <c r="W478" s="155">
        <f t="shared" si="61"/>
        <v>-40.506630698883953</v>
      </c>
      <c r="X478" s="155">
        <f t="shared" si="62"/>
        <v>-96.705466804928392</v>
      </c>
      <c r="Y478" s="155">
        <f t="shared" si="63"/>
        <v>-133.82553525354172</v>
      </c>
      <c r="Z478" s="155">
        <f t="shared" si="64"/>
        <v>-138.4308927056444</v>
      </c>
      <c r="AA478" s="68">
        <v>477</v>
      </c>
      <c r="AB478" s="2">
        <v>45677</v>
      </c>
      <c r="AC478" s="156">
        <v>20</v>
      </c>
      <c r="AD478" s="156">
        <v>-81.599999999999994</v>
      </c>
    </row>
    <row r="479" spans="19:30" ht="15">
      <c r="S479" s="154">
        <f t="shared" si="57"/>
        <v>133.74133985124286</v>
      </c>
      <c r="T479" s="155">
        <f t="shared" si="58"/>
        <v>96.621271402629532</v>
      </c>
      <c r="U479" s="155">
        <f t="shared" si="59"/>
        <v>40.422435296585107</v>
      </c>
      <c r="V479" s="155">
        <f t="shared" si="60"/>
        <v>-4.2097701149425709E-2</v>
      </c>
      <c r="W479" s="155">
        <f t="shared" si="61"/>
        <v>-40.506630698883953</v>
      </c>
      <c r="X479" s="155">
        <f t="shared" si="62"/>
        <v>-96.705466804928392</v>
      </c>
      <c r="Y479" s="155">
        <f t="shared" si="63"/>
        <v>-133.82553525354172</v>
      </c>
      <c r="Z479" s="155">
        <f t="shared" si="64"/>
        <v>-138.4308927056444</v>
      </c>
      <c r="AA479" s="68">
        <v>478</v>
      </c>
      <c r="AB479" s="2">
        <v>45677</v>
      </c>
      <c r="AC479" s="156">
        <v>21</v>
      </c>
      <c r="AD479" s="156">
        <v>-80.400000000000006</v>
      </c>
    </row>
    <row r="480" spans="19:30" ht="15">
      <c r="S480" s="154">
        <f t="shared" si="57"/>
        <v>133.74133985124286</v>
      </c>
      <c r="T480" s="155">
        <f t="shared" si="58"/>
        <v>96.621271402629532</v>
      </c>
      <c r="U480" s="155">
        <f t="shared" si="59"/>
        <v>40.422435296585107</v>
      </c>
      <c r="V480" s="155">
        <f t="shared" si="60"/>
        <v>-4.2097701149425709E-2</v>
      </c>
      <c r="W480" s="155">
        <f t="shared" si="61"/>
        <v>-40.506630698883953</v>
      </c>
      <c r="X480" s="155">
        <f t="shared" si="62"/>
        <v>-96.705466804928392</v>
      </c>
      <c r="Y480" s="155">
        <f t="shared" si="63"/>
        <v>-133.82553525354172</v>
      </c>
      <c r="Z480" s="155">
        <f t="shared" si="64"/>
        <v>-138.4308927056444</v>
      </c>
      <c r="AA480" s="68">
        <v>479</v>
      </c>
      <c r="AB480" s="2">
        <v>45677</v>
      </c>
      <c r="AC480" s="156">
        <v>22</v>
      </c>
      <c r="AD480" s="156">
        <v>-54.800000000000004</v>
      </c>
    </row>
    <row r="481" spans="19:30" ht="15">
      <c r="S481" s="154">
        <f t="shared" si="57"/>
        <v>133.74133985124286</v>
      </c>
      <c r="T481" s="155">
        <f t="shared" si="58"/>
        <v>96.621271402629532</v>
      </c>
      <c r="U481" s="155">
        <f t="shared" si="59"/>
        <v>40.422435296585107</v>
      </c>
      <c r="V481" s="155">
        <f t="shared" si="60"/>
        <v>-4.2097701149425709E-2</v>
      </c>
      <c r="W481" s="155">
        <f t="shared" si="61"/>
        <v>-40.506630698883953</v>
      </c>
      <c r="X481" s="155">
        <f t="shared" si="62"/>
        <v>-96.705466804928392</v>
      </c>
      <c r="Y481" s="155">
        <f t="shared" si="63"/>
        <v>-133.82553525354172</v>
      </c>
      <c r="Z481" s="155">
        <f t="shared" si="64"/>
        <v>-138.4308927056444</v>
      </c>
      <c r="AA481" s="68">
        <v>480</v>
      </c>
      <c r="AB481" s="2">
        <v>45677</v>
      </c>
      <c r="AC481" s="156">
        <v>23</v>
      </c>
      <c r="AD481" s="156">
        <v>-10.5</v>
      </c>
    </row>
    <row r="482" spans="19:30" ht="15">
      <c r="S482" s="154">
        <f t="shared" si="57"/>
        <v>133.74133985124286</v>
      </c>
      <c r="T482" s="155">
        <f t="shared" si="58"/>
        <v>96.621271402629532</v>
      </c>
      <c r="U482" s="155">
        <f t="shared" si="59"/>
        <v>40.422435296585107</v>
      </c>
      <c r="V482" s="155">
        <f t="shared" si="60"/>
        <v>-4.2097701149425709E-2</v>
      </c>
      <c r="W482" s="155">
        <f t="shared" si="61"/>
        <v>-40.506630698883953</v>
      </c>
      <c r="X482" s="155">
        <f t="shared" si="62"/>
        <v>-96.705466804928392</v>
      </c>
      <c r="Y482" s="155">
        <f t="shared" si="63"/>
        <v>-133.82553525354172</v>
      </c>
      <c r="Z482" s="155">
        <f t="shared" si="64"/>
        <v>-138.4308927056444</v>
      </c>
      <c r="AA482" s="68">
        <v>481</v>
      </c>
      <c r="AB482" s="2">
        <v>45678</v>
      </c>
      <c r="AC482" s="156">
        <v>0</v>
      </c>
      <c r="AD482" s="156">
        <v>41.5</v>
      </c>
    </row>
    <row r="483" spans="19:30" ht="15">
      <c r="S483" s="154">
        <f t="shared" si="57"/>
        <v>133.74133985124286</v>
      </c>
      <c r="T483" s="155">
        <f t="shared" si="58"/>
        <v>96.621271402629532</v>
      </c>
      <c r="U483" s="155">
        <f t="shared" si="59"/>
        <v>40.422435296585107</v>
      </c>
      <c r="V483" s="155">
        <f t="shared" si="60"/>
        <v>-4.2097701149425709E-2</v>
      </c>
      <c r="W483" s="155">
        <f t="shared" si="61"/>
        <v>-40.506630698883953</v>
      </c>
      <c r="X483" s="155">
        <f t="shared" si="62"/>
        <v>-96.705466804928392</v>
      </c>
      <c r="Y483" s="155">
        <f t="shared" si="63"/>
        <v>-133.82553525354172</v>
      </c>
      <c r="Z483" s="155">
        <f t="shared" si="64"/>
        <v>-138.4308927056444</v>
      </c>
      <c r="AA483" s="68">
        <v>482</v>
      </c>
      <c r="AB483" s="2">
        <v>45678</v>
      </c>
      <c r="AC483" s="156">
        <v>1</v>
      </c>
      <c r="AD483" s="156">
        <v>87.8</v>
      </c>
    </row>
    <row r="484" spans="19:30" ht="15">
      <c r="S484" s="154">
        <f t="shared" si="57"/>
        <v>133.74133985124286</v>
      </c>
      <c r="T484" s="155">
        <f t="shared" si="58"/>
        <v>96.621271402629532</v>
      </c>
      <c r="U484" s="155">
        <f t="shared" si="59"/>
        <v>40.422435296585107</v>
      </c>
      <c r="V484" s="155">
        <f t="shared" si="60"/>
        <v>-4.2097701149425709E-2</v>
      </c>
      <c r="W484" s="155">
        <f t="shared" si="61"/>
        <v>-40.506630698883953</v>
      </c>
      <c r="X484" s="155">
        <f t="shared" si="62"/>
        <v>-96.705466804928392</v>
      </c>
      <c r="Y484" s="155">
        <f t="shared" si="63"/>
        <v>-133.82553525354172</v>
      </c>
      <c r="Z484" s="155">
        <f t="shared" si="64"/>
        <v>-138.4308927056444</v>
      </c>
      <c r="AA484" s="68">
        <v>483</v>
      </c>
      <c r="AB484" s="2">
        <v>45678</v>
      </c>
      <c r="AC484" s="156">
        <v>2</v>
      </c>
      <c r="AD484" s="156">
        <v>116.19999999999999</v>
      </c>
    </row>
    <row r="485" spans="19:30" ht="15">
      <c r="S485" s="154">
        <f t="shared" si="57"/>
        <v>133.74133985124286</v>
      </c>
      <c r="T485" s="155">
        <f t="shared" si="58"/>
        <v>96.621271402629532</v>
      </c>
      <c r="U485" s="155">
        <f t="shared" si="59"/>
        <v>40.422435296585107</v>
      </c>
      <c r="V485" s="155">
        <f t="shared" si="60"/>
        <v>-4.2097701149425709E-2</v>
      </c>
      <c r="W485" s="155">
        <f t="shared" si="61"/>
        <v>-40.506630698883953</v>
      </c>
      <c r="X485" s="155">
        <f t="shared" si="62"/>
        <v>-96.705466804928392</v>
      </c>
      <c r="Y485" s="155">
        <f t="shared" si="63"/>
        <v>-133.82553525354172</v>
      </c>
      <c r="Z485" s="155">
        <f t="shared" si="64"/>
        <v>-138.4308927056444</v>
      </c>
      <c r="AA485" s="68">
        <v>484</v>
      </c>
      <c r="AB485" s="2">
        <v>45678</v>
      </c>
      <c r="AC485" s="156">
        <v>3</v>
      </c>
      <c r="AD485" s="156">
        <v>118.5</v>
      </c>
    </row>
    <row r="486" spans="19:30" ht="15">
      <c r="S486" s="154">
        <f t="shared" si="57"/>
        <v>133.74133985124286</v>
      </c>
      <c r="T486" s="155">
        <f t="shared" si="58"/>
        <v>96.621271402629532</v>
      </c>
      <c r="U486" s="155">
        <f t="shared" si="59"/>
        <v>40.422435296585107</v>
      </c>
      <c r="V486" s="155">
        <f t="shared" si="60"/>
        <v>-4.2097701149425709E-2</v>
      </c>
      <c r="W486" s="155">
        <f t="shared" si="61"/>
        <v>-40.506630698883953</v>
      </c>
      <c r="X486" s="155">
        <f t="shared" si="62"/>
        <v>-96.705466804928392</v>
      </c>
      <c r="Y486" s="155">
        <f t="shared" si="63"/>
        <v>-133.82553525354172</v>
      </c>
      <c r="Z486" s="155">
        <f t="shared" si="64"/>
        <v>-138.4308927056444</v>
      </c>
      <c r="AA486" s="68">
        <v>485</v>
      </c>
      <c r="AB486" s="2">
        <v>45678</v>
      </c>
      <c r="AC486" s="156">
        <v>4</v>
      </c>
      <c r="AD486" s="156">
        <v>93</v>
      </c>
    </row>
    <row r="487" spans="19:30" ht="15">
      <c r="S487" s="154">
        <f t="shared" si="57"/>
        <v>133.74133985124286</v>
      </c>
      <c r="T487" s="155">
        <f t="shared" si="58"/>
        <v>96.621271402629532</v>
      </c>
      <c r="U487" s="155">
        <f t="shared" si="59"/>
        <v>40.422435296585107</v>
      </c>
      <c r="V487" s="155">
        <f t="shared" si="60"/>
        <v>-4.2097701149425709E-2</v>
      </c>
      <c r="W487" s="155">
        <f t="shared" si="61"/>
        <v>-40.506630698883953</v>
      </c>
      <c r="X487" s="155">
        <f t="shared" si="62"/>
        <v>-96.705466804928392</v>
      </c>
      <c r="Y487" s="155">
        <f t="shared" si="63"/>
        <v>-133.82553525354172</v>
      </c>
      <c r="Z487" s="155">
        <f t="shared" si="64"/>
        <v>-138.4308927056444</v>
      </c>
      <c r="AA487" s="68">
        <v>486</v>
      </c>
      <c r="AB487" s="2">
        <v>45678</v>
      </c>
      <c r="AC487" s="156">
        <v>5</v>
      </c>
      <c r="AD487" s="156">
        <v>45.2</v>
      </c>
    </row>
    <row r="488" spans="19:30" ht="15">
      <c r="S488" s="154">
        <f t="shared" si="57"/>
        <v>133.74133985124286</v>
      </c>
      <c r="T488" s="155">
        <f t="shared" si="58"/>
        <v>96.621271402629532</v>
      </c>
      <c r="U488" s="155">
        <f t="shared" si="59"/>
        <v>40.422435296585107</v>
      </c>
      <c r="V488" s="155">
        <f t="shared" si="60"/>
        <v>-4.2097701149425709E-2</v>
      </c>
      <c r="W488" s="155">
        <f t="shared" si="61"/>
        <v>-40.506630698883953</v>
      </c>
      <c r="X488" s="155">
        <f t="shared" si="62"/>
        <v>-96.705466804928392</v>
      </c>
      <c r="Y488" s="155">
        <f t="shared" si="63"/>
        <v>-133.82553525354172</v>
      </c>
      <c r="Z488" s="155">
        <f t="shared" si="64"/>
        <v>-138.4308927056444</v>
      </c>
      <c r="AA488" s="68">
        <v>487</v>
      </c>
      <c r="AB488" s="2">
        <v>45678</v>
      </c>
      <c r="AC488" s="156">
        <v>6</v>
      </c>
      <c r="AD488" s="156">
        <v>-14.099999999999998</v>
      </c>
    </row>
    <row r="489" spans="19:30" ht="15">
      <c r="S489" s="154">
        <f t="shared" si="57"/>
        <v>133.74133985124286</v>
      </c>
      <c r="T489" s="155">
        <f t="shared" si="58"/>
        <v>96.621271402629532</v>
      </c>
      <c r="U489" s="155">
        <f t="shared" si="59"/>
        <v>40.422435296585107</v>
      </c>
      <c r="V489" s="155">
        <f t="shared" si="60"/>
        <v>-4.2097701149425709E-2</v>
      </c>
      <c r="W489" s="155">
        <f t="shared" si="61"/>
        <v>-40.506630698883953</v>
      </c>
      <c r="X489" s="155">
        <f t="shared" si="62"/>
        <v>-96.705466804928392</v>
      </c>
      <c r="Y489" s="155">
        <f t="shared" si="63"/>
        <v>-133.82553525354172</v>
      </c>
      <c r="Z489" s="155">
        <f t="shared" si="64"/>
        <v>-138.4308927056444</v>
      </c>
      <c r="AA489" s="68">
        <v>488</v>
      </c>
      <c r="AB489" s="2">
        <v>45678</v>
      </c>
      <c r="AC489" s="156">
        <v>7</v>
      </c>
      <c r="AD489" s="156">
        <v>-70.7</v>
      </c>
    </row>
    <row r="490" spans="19:30" ht="15">
      <c r="S490" s="154">
        <f t="shared" si="57"/>
        <v>133.74133985124286</v>
      </c>
      <c r="T490" s="155">
        <f t="shared" si="58"/>
        <v>96.621271402629532</v>
      </c>
      <c r="U490" s="155">
        <f t="shared" si="59"/>
        <v>40.422435296585107</v>
      </c>
      <c r="V490" s="155">
        <f t="shared" si="60"/>
        <v>-4.2097701149425709E-2</v>
      </c>
      <c r="W490" s="155">
        <f t="shared" si="61"/>
        <v>-40.506630698883953</v>
      </c>
      <c r="X490" s="155">
        <f t="shared" si="62"/>
        <v>-96.705466804928392</v>
      </c>
      <c r="Y490" s="155">
        <f t="shared" si="63"/>
        <v>-133.82553525354172</v>
      </c>
      <c r="Z490" s="155">
        <f t="shared" si="64"/>
        <v>-138.4308927056444</v>
      </c>
      <c r="AA490" s="68">
        <v>489</v>
      </c>
      <c r="AB490" s="2">
        <v>45678</v>
      </c>
      <c r="AC490" s="156">
        <v>8</v>
      </c>
      <c r="AD490" s="156">
        <v>-111.00000000000001</v>
      </c>
    </row>
    <row r="491" spans="19:30" ht="15">
      <c r="S491" s="154">
        <f t="shared" si="57"/>
        <v>133.74133985124286</v>
      </c>
      <c r="T491" s="155">
        <f t="shared" si="58"/>
        <v>96.621271402629532</v>
      </c>
      <c r="U491" s="155">
        <f t="shared" si="59"/>
        <v>40.422435296585107</v>
      </c>
      <c r="V491" s="155">
        <f t="shared" si="60"/>
        <v>-4.2097701149425709E-2</v>
      </c>
      <c r="W491" s="155">
        <f t="shared" si="61"/>
        <v>-40.506630698883953</v>
      </c>
      <c r="X491" s="155">
        <f t="shared" si="62"/>
        <v>-96.705466804928392</v>
      </c>
      <c r="Y491" s="155">
        <f t="shared" si="63"/>
        <v>-133.82553525354172</v>
      </c>
      <c r="Z491" s="155">
        <f t="shared" si="64"/>
        <v>-138.4308927056444</v>
      </c>
      <c r="AA491" s="68">
        <v>490</v>
      </c>
      <c r="AB491" s="2">
        <v>45678</v>
      </c>
      <c r="AC491" s="156">
        <v>9</v>
      </c>
      <c r="AD491" s="156">
        <v>-125.49999999999999</v>
      </c>
    </row>
    <row r="492" spans="19:30" ht="15">
      <c r="S492" s="154">
        <f t="shared" si="57"/>
        <v>133.74133985124286</v>
      </c>
      <c r="T492" s="155">
        <f t="shared" si="58"/>
        <v>96.621271402629532</v>
      </c>
      <c r="U492" s="155">
        <f t="shared" si="59"/>
        <v>40.422435296585107</v>
      </c>
      <c r="V492" s="155">
        <f t="shared" si="60"/>
        <v>-4.2097701149425709E-2</v>
      </c>
      <c r="W492" s="155">
        <f t="shared" si="61"/>
        <v>-40.506630698883953</v>
      </c>
      <c r="X492" s="155">
        <f t="shared" si="62"/>
        <v>-96.705466804928392</v>
      </c>
      <c r="Y492" s="155">
        <f t="shared" si="63"/>
        <v>-133.82553525354172</v>
      </c>
      <c r="Z492" s="155">
        <f t="shared" si="64"/>
        <v>-138.4308927056444</v>
      </c>
      <c r="AA492" s="68">
        <v>491</v>
      </c>
      <c r="AB492" s="2">
        <v>45678</v>
      </c>
      <c r="AC492" s="156">
        <v>10</v>
      </c>
      <c r="AD492" s="156">
        <v>-110.80000000000001</v>
      </c>
    </row>
    <row r="493" spans="19:30" ht="15">
      <c r="S493" s="154">
        <f t="shared" si="57"/>
        <v>133.74133985124286</v>
      </c>
      <c r="T493" s="155">
        <f t="shared" si="58"/>
        <v>96.621271402629532</v>
      </c>
      <c r="U493" s="155">
        <f t="shared" si="59"/>
        <v>40.422435296585107</v>
      </c>
      <c r="V493" s="155">
        <f t="shared" si="60"/>
        <v>-4.2097701149425709E-2</v>
      </c>
      <c r="W493" s="155">
        <f t="shared" si="61"/>
        <v>-40.506630698883953</v>
      </c>
      <c r="X493" s="155">
        <f t="shared" si="62"/>
        <v>-96.705466804928392</v>
      </c>
      <c r="Y493" s="155">
        <f t="shared" si="63"/>
        <v>-133.82553525354172</v>
      </c>
      <c r="Z493" s="155">
        <f t="shared" si="64"/>
        <v>-138.4308927056444</v>
      </c>
      <c r="AA493" s="68">
        <v>492</v>
      </c>
      <c r="AB493" s="2">
        <v>45678</v>
      </c>
      <c r="AC493" s="156">
        <v>11</v>
      </c>
      <c r="AD493" s="156">
        <v>-71</v>
      </c>
    </row>
    <row r="494" spans="19:30" ht="15">
      <c r="S494" s="154">
        <f t="shared" si="57"/>
        <v>133.74133985124286</v>
      </c>
      <c r="T494" s="155">
        <f t="shared" si="58"/>
        <v>96.621271402629532</v>
      </c>
      <c r="U494" s="155">
        <f t="shared" si="59"/>
        <v>40.422435296585107</v>
      </c>
      <c r="V494" s="155">
        <f t="shared" si="60"/>
        <v>-4.2097701149425709E-2</v>
      </c>
      <c r="W494" s="155">
        <f t="shared" si="61"/>
        <v>-40.506630698883953</v>
      </c>
      <c r="X494" s="155">
        <f t="shared" si="62"/>
        <v>-96.705466804928392</v>
      </c>
      <c r="Y494" s="155">
        <f t="shared" si="63"/>
        <v>-133.82553525354172</v>
      </c>
      <c r="Z494" s="155">
        <f t="shared" si="64"/>
        <v>-138.4308927056444</v>
      </c>
      <c r="AA494" s="68">
        <v>493</v>
      </c>
      <c r="AB494" s="2">
        <v>45678</v>
      </c>
      <c r="AC494" s="156">
        <v>12</v>
      </c>
      <c r="AD494" s="156">
        <v>-16.100000000000001</v>
      </c>
    </row>
    <row r="495" spans="19:30" ht="15">
      <c r="S495" s="154">
        <f t="shared" si="57"/>
        <v>133.74133985124286</v>
      </c>
      <c r="T495" s="155">
        <f t="shared" si="58"/>
        <v>96.621271402629532</v>
      </c>
      <c r="U495" s="155">
        <f t="shared" si="59"/>
        <v>40.422435296585107</v>
      </c>
      <c r="V495" s="155">
        <f t="shared" si="60"/>
        <v>-4.2097701149425709E-2</v>
      </c>
      <c r="W495" s="155">
        <f t="shared" si="61"/>
        <v>-40.506630698883953</v>
      </c>
      <c r="X495" s="155">
        <f t="shared" si="62"/>
        <v>-96.705466804928392</v>
      </c>
      <c r="Y495" s="155">
        <f t="shared" si="63"/>
        <v>-133.82553525354172</v>
      </c>
      <c r="Z495" s="155">
        <f t="shared" si="64"/>
        <v>-138.4308927056444</v>
      </c>
      <c r="AA495" s="68">
        <v>494</v>
      </c>
      <c r="AB495" s="2">
        <v>45678</v>
      </c>
      <c r="AC495" s="156">
        <v>13</v>
      </c>
      <c r="AD495" s="156">
        <v>39.800000000000004</v>
      </c>
    </row>
    <row r="496" spans="19:30" ht="15">
      <c r="S496" s="154">
        <f t="shared" si="57"/>
        <v>133.74133985124286</v>
      </c>
      <c r="T496" s="155">
        <f t="shared" si="58"/>
        <v>96.621271402629532</v>
      </c>
      <c r="U496" s="155">
        <f t="shared" si="59"/>
        <v>40.422435296585107</v>
      </c>
      <c r="V496" s="155">
        <f t="shared" si="60"/>
        <v>-4.2097701149425709E-2</v>
      </c>
      <c r="W496" s="155">
        <f t="shared" si="61"/>
        <v>-40.506630698883953</v>
      </c>
      <c r="X496" s="155">
        <f t="shared" si="62"/>
        <v>-96.705466804928392</v>
      </c>
      <c r="Y496" s="155">
        <f t="shared" si="63"/>
        <v>-133.82553525354172</v>
      </c>
      <c r="Z496" s="155">
        <f t="shared" si="64"/>
        <v>-138.4308927056444</v>
      </c>
      <c r="AA496" s="68">
        <v>495</v>
      </c>
      <c r="AB496" s="2">
        <v>45678</v>
      </c>
      <c r="AC496" s="156">
        <v>14</v>
      </c>
      <c r="AD496" s="156">
        <v>82.8</v>
      </c>
    </row>
    <row r="497" spans="19:30" ht="15">
      <c r="S497" s="154">
        <f t="shared" si="57"/>
        <v>133.74133985124286</v>
      </c>
      <c r="T497" s="155">
        <f t="shared" si="58"/>
        <v>96.621271402629532</v>
      </c>
      <c r="U497" s="155">
        <f t="shared" si="59"/>
        <v>40.422435296585107</v>
      </c>
      <c r="V497" s="155">
        <f t="shared" si="60"/>
        <v>-4.2097701149425709E-2</v>
      </c>
      <c r="W497" s="155">
        <f t="shared" si="61"/>
        <v>-40.506630698883953</v>
      </c>
      <c r="X497" s="155">
        <f t="shared" si="62"/>
        <v>-96.705466804928392</v>
      </c>
      <c r="Y497" s="155">
        <f t="shared" si="63"/>
        <v>-133.82553525354172</v>
      </c>
      <c r="Z497" s="155">
        <f t="shared" si="64"/>
        <v>-138.4308927056444</v>
      </c>
      <c r="AA497" s="68">
        <v>496</v>
      </c>
      <c r="AB497" s="2">
        <v>45678</v>
      </c>
      <c r="AC497" s="156">
        <v>15</v>
      </c>
      <c r="AD497" s="156">
        <v>102.2</v>
      </c>
    </row>
    <row r="498" spans="19:30" ht="15">
      <c r="S498" s="154">
        <f t="shared" si="57"/>
        <v>133.74133985124286</v>
      </c>
      <c r="T498" s="155">
        <f t="shared" si="58"/>
        <v>96.621271402629532</v>
      </c>
      <c r="U498" s="155">
        <f t="shared" si="59"/>
        <v>40.422435296585107</v>
      </c>
      <c r="V498" s="155">
        <f t="shared" si="60"/>
        <v>-4.2097701149425709E-2</v>
      </c>
      <c r="W498" s="155">
        <f t="shared" si="61"/>
        <v>-40.506630698883953</v>
      </c>
      <c r="X498" s="155">
        <f t="shared" si="62"/>
        <v>-96.705466804928392</v>
      </c>
      <c r="Y498" s="155">
        <f t="shared" si="63"/>
        <v>-133.82553525354172</v>
      </c>
      <c r="Z498" s="155">
        <f t="shared" si="64"/>
        <v>-138.4308927056444</v>
      </c>
      <c r="AA498" s="68">
        <v>497</v>
      </c>
      <c r="AB498" s="2">
        <v>45678</v>
      </c>
      <c r="AC498" s="156">
        <v>16</v>
      </c>
      <c r="AD498" s="156">
        <v>93.600000000000009</v>
      </c>
    </row>
    <row r="499" spans="19:30" ht="15">
      <c r="S499" s="154">
        <f t="shared" si="57"/>
        <v>133.74133985124286</v>
      </c>
      <c r="T499" s="155">
        <f t="shared" si="58"/>
        <v>96.621271402629532</v>
      </c>
      <c r="U499" s="155">
        <f t="shared" si="59"/>
        <v>40.422435296585107</v>
      </c>
      <c r="V499" s="155">
        <f t="shared" si="60"/>
        <v>-4.2097701149425709E-2</v>
      </c>
      <c r="W499" s="155">
        <f t="shared" si="61"/>
        <v>-40.506630698883953</v>
      </c>
      <c r="X499" s="155">
        <f t="shared" si="62"/>
        <v>-96.705466804928392</v>
      </c>
      <c r="Y499" s="155">
        <f t="shared" si="63"/>
        <v>-133.82553525354172</v>
      </c>
      <c r="Z499" s="155">
        <f t="shared" si="64"/>
        <v>-138.4308927056444</v>
      </c>
      <c r="AA499" s="68">
        <v>498</v>
      </c>
      <c r="AB499" s="2">
        <v>45678</v>
      </c>
      <c r="AC499" s="156">
        <v>17</v>
      </c>
      <c r="AD499" s="156">
        <v>59.699999999999996</v>
      </c>
    </row>
    <row r="500" spans="19:30" ht="15">
      <c r="S500" s="154">
        <f t="shared" si="57"/>
        <v>133.74133985124286</v>
      </c>
      <c r="T500" s="155">
        <f t="shared" si="58"/>
        <v>96.621271402629532</v>
      </c>
      <c r="U500" s="155">
        <f t="shared" si="59"/>
        <v>40.422435296585107</v>
      </c>
      <c r="V500" s="155">
        <f t="shared" si="60"/>
        <v>-4.2097701149425709E-2</v>
      </c>
      <c r="W500" s="155">
        <f t="shared" si="61"/>
        <v>-40.506630698883953</v>
      </c>
      <c r="X500" s="155">
        <f t="shared" si="62"/>
        <v>-96.705466804928392</v>
      </c>
      <c r="Y500" s="155">
        <f t="shared" si="63"/>
        <v>-133.82553525354172</v>
      </c>
      <c r="Z500" s="155">
        <f t="shared" si="64"/>
        <v>-138.4308927056444</v>
      </c>
      <c r="AA500" s="68">
        <v>499</v>
      </c>
      <c r="AB500" s="2">
        <v>45678</v>
      </c>
      <c r="AC500" s="156">
        <v>18</v>
      </c>
      <c r="AD500" s="156">
        <v>9.9</v>
      </c>
    </row>
    <row r="501" spans="19:30" ht="15">
      <c r="S501" s="154">
        <f t="shared" si="57"/>
        <v>133.74133985124286</v>
      </c>
      <c r="T501" s="155">
        <f t="shared" si="58"/>
        <v>96.621271402629532</v>
      </c>
      <c r="U501" s="155">
        <f t="shared" si="59"/>
        <v>40.422435296585107</v>
      </c>
      <c r="V501" s="155">
        <f t="shared" si="60"/>
        <v>-4.2097701149425709E-2</v>
      </c>
      <c r="W501" s="155">
        <f t="shared" si="61"/>
        <v>-40.506630698883953</v>
      </c>
      <c r="X501" s="155">
        <f t="shared" si="62"/>
        <v>-96.705466804928392</v>
      </c>
      <c r="Y501" s="155">
        <f t="shared" si="63"/>
        <v>-133.82553525354172</v>
      </c>
      <c r="Z501" s="155">
        <f t="shared" si="64"/>
        <v>-138.4308927056444</v>
      </c>
      <c r="AA501" s="68">
        <v>500</v>
      </c>
      <c r="AB501" s="2">
        <v>45678</v>
      </c>
      <c r="AC501" s="156">
        <v>19</v>
      </c>
      <c r="AD501" s="156">
        <v>-42.5</v>
      </c>
    </row>
    <row r="502" spans="19:30" ht="15">
      <c r="S502" s="154">
        <f t="shared" si="57"/>
        <v>133.74133985124286</v>
      </c>
      <c r="T502" s="155">
        <f t="shared" si="58"/>
        <v>96.621271402629532</v>
      </c>
      <c r="U502" s="155">
        <f t="shared" si="59"/>
        <v>40.422435296585107</v>
      </c>
      <c r="V502" s="155">
        <f t="shared" si="60"/>
        <v>-4.2097701149425709E-2</v>
      </c>
      <c r="W502" s="155">
        <f t="shared" si="61"/>
        <v>-40.506630698883953</v>
      </c>
      <c r="X502" s="155">
        <f t="shared" si="62"/>
        <v>-96.705466804928392</v>
      </c>
      <c r="Y502" s="155">
        <f t="shared" si="63"/>
        <v>-133.82553525354172</v>
      </c>
      <c r="Z502" s="155">
        <f t="shared" si="64"/>
        <v>-138.4308927056444</v>
      </c>
      <c r="AA502" s="68">
        <v>501</v>
      </c>
      <c r="AB502" s="2">
        <v>45678</v>
      </c>
      <c r="AC502" s="156">
        <v>20</v>
      </c>
      <c r="AD502" s="156">
        <v>-83.1</v>
      </c>
    </row>
    <row r="503" spans="19:30" ht="15">
      <c r="S503" s="154">
        <f t="shared" si="57"/>
        <v>133.74133985124286</v>
      </c>
      <c r="T503" s="155">
        <f t="shared" si="58"/>
        <v>96.621271402629532</v>
      </c>
      <c r="U503" s="155">
        <f t="shared" si="59"/>
        <v>40.422435296585107</v>
      </c>
      <c r="V503" s="155">
        <f t="shared" si="60"/>
        <v>-4.2097701149425709E-2</v>
      </c>
      <c r="W503" s="155">
        <f t="shared" si="61"/>
        <v>-40.506630698883953</v>
      </c>
      <c r="X503" s="155">
        <f t="shared" si="62"/>
        <v>-96.705466804928392</v>
      </c>
      <c r="Y503" s="155">
        <f t="shared" si="63"/>
        <v>-133.82553525354172</v>
      </c>
      <c r="Z503" s="155">
        <f t="shared" si="64"/>
        <v>-138.4308927056444</v>
      </c>
      <c r="AA503" s="68">
        <v>502</v>
      </c>
      <c r="AB503" s="2">
        <v>45678</v>
      </c>
      <c r="AC503" s="156">
        <v>21</v>
      </c>
      <c r="AD503" s="156">
        <v>-101.1</v>
      </c>
    </row>
    <row r="504" spans="19:30" ht="15">
      <c r="S504" s="154">
        <f t="shared" si="57"/>
        <v>133.74133985124286</v>
      </c>
      <c r="T504" s="155">
        <f t="shared" si="58"/>
        <v>96.621271402629532</v>
      </c>
      <c r="U504" s="155">
        <f t="shared" si="59"/>
        <v>40.422435296585107</v>
      </c>
      <c r="V504" s="155">
        <f t="shared" si="60"/>
        <v>-4.2097701149425709E-2</v>
      </c>
      <c r="W504" s="155">
        <f t="shared" si="61"/>
        <v>-40.506630698883953</v>
      </c>
      <c r="X504" s="155">
        <f t="shared" si="62"/>
        <v>-96.705466804928392</v>
      </c>
      <c r="Y504" s="155">
        <f t="shared" si="63"/>
        <v>-133.82553525354172</v>
      </c>
      <c r="Z504" s="155">
        <f t="shared" si="64"/>
        <v>-138.4308927056444</v>
      </c>
      <c r="AA504" s="68">
        <v>503</v>
      </c>
      <c r="AB504" s="2">
        <v>45678</v>
      </c>
      <c r="AC504" s="156">
        <v>22</v>
      </c>
      <c r="AD504" s="156">
        <v>-91.2</v>
      </c>
    </row>
    <row r="505" spans="19:30" ht="15">
      <c r="S505" s="154">
        <f t="shared" si="57"/>
        <v>133.74133985124286</v>
      </c>
      <c r="T505" s="155">
        <f t="shared" si="58"/>
        <v>96.621271402629532</v>
      </c>
      <c r="U505" s="155">
        <f t="shared" si="59"/>
        <v>40.422435296585107</v>
      </c>
      <c r="V505" s="155">
        <f t="shared" si="60"/>
        <v>-4.2097701149425709E-2</v>
      </c>
      <c r="W505" s="155">
        <f t="shared" si="61"/>
        <v>-40.506630698883953</v>
      </c>
      <c r="X505" s="155">
        <f t="shared" si="62"/>
        <v>-96.705466804928392</v>
      </c>
      <c r="Y505" s="155">
        <f t="shared" si="63"/>
        <v>-133.82553525354172</v>
      </c>
      <c r="Z505" s="155">
        <f t="shared" si="64"/>
        <v>-138.4308927056444</v>
      </c>
      <c r="AA505" s="68">
        <v>504</v>
      </c>
      <c r="AB505" s="2">
        <v>45678</v>
      </c>
      <c r="AC505" s="156">
        <v>23</v>
      </c>
      <c r="AD505" s="156">
        <v>-55.500000000000007</v>
      </c>
    </row>
    <row r="506" spans="19:30" ht="15">
      <c r="S506" s="154">
        <f t="shared" si="57"/>
        <v>133.74133985124286</v>
      </c>
      <c r="T506" s="155">
        <f t="shared" si="58"/>
        <v>96.621271402629532</v>
      </c>
      <c r="U506" s="155">
        <f t="shared" si="59"/>
        <v>40.422435296585107</v>
      </c>
      <c r="V506" s="155">
        <f t="shared" si="60"/>
        <v>-4.2097701149425709E-2</v>
      </c>
      <c r="W506" s="155">
        <f t="shared" si="61"/>
        <v>-40.506630698883953</v>
      </c>
      <c r="X506" s="155">
        <f t="shared" si="62"/>
        <v>-96.705466804928392</v>
      </c>
      <c r="Y506" s="155">
        <f t="shared" si="63"/>
        <v>-133.82553525354172</v>
      </c>
      <c r="Z506" s="155">
        <f t="shared" si="64"/>
        <v>-138.4308927056444</v>
      </c>
      <c r="AA506" s="68">
        <v>505</v>
      </c>
      <c r="AB506" s="2">
        <v>45679</v>
      </c>
      <c r="AC506" s="156">
        <v>0</v>
      </c>
      <c r="AD506" s="156">
        <v>-3</v>
      </c>
    </row>
    <row r="507" spans="19:30" ht="15">
      <c r="S507" s="154">
        <f t="shared" si="57"/>
        <v>133.74133985124286</v>
      </c>
      <c r="T507" s="155">
        <f t="shared" si="58"/>
        <v>96.621271402629532</v>
      </c>
      <c r="U507" s="155">
        <f t="shared" si="59"/>
        <v>40.422435296585107</v>
      </c>
      <c r="V507" s="155">
        <f t="shared" si="60"/>
        <v>-4.2097701149425709E-2</v>
      </c>
      <c r="W507" s="155">
        <f t="shared" si="61"/>
        <v>-40.506630698883953</v>
      </c>
      <c r="X507" s="155">
        <f t="shared" si="62"/>
        <v>-96.705466804928392</v>
      </c>
      <c r="Y507" s="155">
        <f t="shared" si="63"/>
        <v>-133.82553525354172</v>
      </c>
      <c r="Z507" s="155">
        <f t="shared" si="64"/>
        <v>-138.4308927056444</v>
      </c>
      <c r="AA507" s="68">
        <v>506</v>
      </c>
      <c r="AB507" s="2">
        <v>45679</v>
      </c>
      <c r="AC507" s="156">
        <v>1</v>
      </c>
      <c r="AD507" s="156">
        <v>52.800000000000004</v>
      </c>
    </row>
    <row r="508" spans="19:30" ht="15">
      <c r="S508" s="154">
        <f t="shared" si="57"/>
        <v>133.74133985124286</v>
      </c>
      <c r="T508" s="155">
        <f t="shared" si="58"/>
        <v>96.621271402629532</v>
      </c>
      <c r="U508" s="155">
        <f t="shared" si="59"/>
        <v>40.422435296585107</v>
      </c>
      <c r="V508" s="155">
        <f t="shared" si="60"/>
        <v>-4.2097701149425709E-2</v>
      </c>
      <c r="W508" s="155">
        <f t="shared" si="61"/>
        <v>-40.506630698883953</v>
      </c>
      <c r="X508" s="155">
        <f t="shared" si="62"/>
        <v>-96.705466804928392</v>
      </c>
      <c r="Y508" s="155">
        <f t="shared" si="63"/>
        <v>-133.82553525354172</v>
      </c>
      <c r="Z508" s="155">
        <f t="shared" si="64"/>
        <v>-138.4308927056444</v>
      </c>
      <c r="AA508" s="68">
        <v>507</v>
      </c>
      <c r="AB508" s="2">
        <v>45679</v>
      </c>
      <c r="AC508" s="156">
        <v>2</v>
      </c>
      <c r="AD508" s="156">
        <v>97.5</v>
      </c>
    </row>
    <row r="509" spans="19:30" ht="15">
      <c r="S509" s="154">
        <f t="shared" si="57"/>
        <v>133.74133985124286</v>
      </c>
      <c r="T509" s="155">
        <f t="shared" si="58"/>
        <v>96.621271402629532</v>
      </c>
      <c r="U509" s="155">
        <f t="shared" si="59"/>
        <v>40.422435296585107</v>
      </c>
      <c r="V509" s="155">
        <f t="shared" si="60"/>
        <v>-4.2097701149425709E-2</v>
      </c>
      <c r="W509" s="155">
        <f t="shared" si="61"/>
        <v>-40.506630698883953</v>
      </c>
      <c r="X509" s="155">
        <f t="shared" si="62"/>
        <v>-96.705466804928392</v>
      </c>
      <c r="Y509" s="155">
        <f t="shared" si="63"/>
        <v>-133.82553525354172</v>
      </c>
      <c r="Z509" s="155">
        <f t="shared" si="64"/>
        <v>-138.4308927056444</v>
      </c>
      <c r="AA509" s="68">
        <v>508</v>
      </c>
      <c r="AB509" s="2">
        <v>45679</v>
      </c>
      <c r="AC509" s="156">
        <v>3</v>
      </c>
      <c r="AD509" s="156">
        <v>119.10000000000001</v>
      </c>
    </row>
    <row r="510" spans="19:30" ht="15">
      <c r="S510" s="154">
        <f t="shared" si="57"/>
        <v>133.74133985124286</v>
      </c>
      <c r="T510" s="155">
        <f t="shared" si="58"/>
        <v>96.621271402629532</v>
      </c>
      <c r="U510" s="155">
        <f t="shared" si="59"/>
        <v>40.422435296585107</v>
      </c>
      <c r="V510" s="155">
        <f t="shared" si="60"/>
        <v>-4.2097701149425709E-2</v>
      </c>
      <c r="W510" s="155">
        <f t="shared" si="61"/>
        <v>-40.506630698883953</v>
      </c>
      <c r="X510" s="155">
        <f t="shared" si="62"/>
        <v>-96.705466804928392</v>
      </c>
      <c r="Y510" s="155">
        <f t="shared" si="63"/>
        <v>-133.82553525354172</v>
      </c>
      <c r="Z510" s="155">
        <f t="shared" si="64"/>
        <v>-138.4308927056444</v>
      </c>
      <c r="AA510" s="68">
        <v>509</v>
      </c>
      <c r="AB510" s="2">
        <v>45679</v>
      </c>
      <c r="AC510" s="156">
        <v>4</v>
      </c>
      <c r="AD510" s="156">
        <v>111.4</v>
      </c>
    </row>
    <row r="511" spans="19:30" ht="15">
      <c r="S511" s="154">
        <f t="shared" si="57"/>
        <v>133.74133985124286</v>
      </c>
      <c r="T511" s="155">
        <f t="shared" si="58"/>
        <v>96.621271402629532</v>
      </c>
      <c r="U511" s="155">
        <f t="shared" si="59"/>
        <v>40.422435296585107</v>
      </c>
      <c r="V511" s="155">
        <f t="shared" si="60"/>
        <v>-4.2097701149425709E-2</v>
      </c>
      <c r="W511" s="155">
        <f t="shared" si="61"/>
        <v>-40.506630698883953</v>
      </c>
      <c r="X511" s="155">
        <f t="shared" si="62"/>
        <v>-96.705466804928392</v>
      </c>
      <c r="Y511" s="155">
        <f t="shared" si="63"/>
        <v>-133.82553525354172</v>
      </c>
      <c r="Z511" s="155">
        <f t="shared" si="64"/>
        <v>-138.4308927056444</v>
      </c>
      <c r="AA511" s="68">
        <v>510</v>
      </c>
      <c r="AB511" s="2">
        <v>45679</v>
      </c>
      <c r="AC511" s="156">
        <v>5</v>
      </c>
      <c r="AD511" s="156">
        <v>75.900000000000006</v>
      </c>
    </row>
    <row r="512" spans="19:30" ht="15">
      <c r="S512" s="154">
        <f t="shared" si="57"/>
        <v>133.74133985124286</v>
      </c>
      <c r="T512" s="155">
        <f t="shared" si="58"/>
        <v>96.621271402629532</v>
      </c>
      <c r="U512" s="155">
        <f t="shared" si="59"/>
        <v>40.422435296585107</v>
      </c>
      <c r="V512" s="155">
        <f t="shared" si="60"/>
        <v>-4.2097701149425709E-2</v>
      </c>
      <c r="W512" s="155">
        <f t="shared" si="61"/>
        <v>-40.506630698883953</v>
      </c>
      <c r="X512" s="155">
        <f t="shared" si="62"/>
        <v>-96.705466804928392</v>
      </c>
      <c r="Y512" s="155">
        <f t="shared" si="63"/>
        <v>-133.82553525354172</v>
      </c>
      <c r="Z512" s="155">
        <f t="shared" si="64"/>
        <v>-138.4308927056444</v>
      </c>
      <c r="AA512" s="68">
        <v>511</v>
      </c>
      <c r="AB512" s="2">
        <v>45679</v>
      </c>
      <c r="AC512" s="156">
        <v>6</v>
      </c>
      <c r="AD512" s="156">
        <v>20.9</v>
      </c>
    </row>
    <row r="513" spans="19:30" ht="15">
      <c r="S513" s="154">
        <f t="shared" si="57"/>
        <v>133.74133985124286</v>
      </c>
      <c r="T513" s="155">
        <f t="shared" si="58"/>
        <v>96.621271402629532</v>
      </c>
      <c r="U513" s="155">
        <f t="shared" si="59"/>
        <v>40.422435296585107</v>
      </c>
      <c r="V513" s="155">
        <f t="shared" si="60"/>
        <v>-4.2097701149425709E-2</v>
      </c>
      <c r="W513" s="155">
        <f t="shared" si="61"/>
        <v>-40.506630698883953</v>
      </c>
      <c r="X513" s="155">
        <f t="shared" si="62"/>
        <v>-96.705466804928392</v>
      </c>
      <c r="Y513" s="155">
        <f t="shared" si="63"/>
        <v>-133.82553525354172</v>
      </c>
      <c r="Z513" s="155">
        <f t="shared" si="64"/>
        <v>-138.4308927056444</v>
      </c>
      <c r="AA513" s="68">
        <v>512</v>
      </c>
      <c r="AB513" s="2">
        <v>45679</v>
      </c>
      <c r="AC513" s="156">
        <v>7</v>
      </c>
      <c r="AD513" s="156">
        <v>-40.1</v>
      </c>
    </row>
    <row r="514" spans="19:30" ht="15">
      <c r="S514" s="154">
        <f t="shared" si="57"/>
        <v>133.74133985124286</v>
      </c>
      <c r="T514" s="155">
        <f t="shared" si="58"/>
        <v>96.621271402629532</v>
      </c>
      <c r="U514" s="155">
        <f t="shared" si="59"/>
        <v>40.422435296585107</v>
      </c>
      <c r="V514" s="155">
        <f t="shared" si="60"/>
        <v>-4.2097701149425709E-2</v>
      </c>
      <c r="W514" s="155">
        <f t="shared" si="61"/>
        <v>-40.506630698883953</v>
      </c>
      <c r="X514" s="155">
        <f t="shared" si="62"/>
        <v>-96.705466804928392</v>
      </c>
      <c r="Y514" s="155">
        <f t="shared" si="63"/>
        <v>-133.82553525354172</v>
      </c>
      <c r="Z514" s="155">
        <f t="shared" si="64"/>
        <v>-138.4308927056444</v>
      </c>
      <c r="AA514" s="68">
        <v>513</v>
      </c>
      <c r="AB514" s="2">
        <v>45679</v>
      </c>
      <c r="AC514" s="156">
        <v>8</v>
      </c>
      <c r="AD514" s="156">
        <v>-92</v>
      </c>
    </row>
    <row r="515" spans="19:30" ht="15">
      <c r="S515" s="154">
        <f t="shared" ref="S515:S578" si="65">$B$8</f>
        <v>133.74133985124286</v>
      </c>
      <c r="T515" s="155">
        <f t="shared" ref="T515:T578" si="66">$B$9</f>
        <v>96.621271402629532</v>
      </c>
      <c r="U515" s="155">
        <f t="shared" ref="U515:U578" si="67">$B$10</f>
        <v>40.422435296585107</v>
      </c>
      <c r="V515" s="155">
        <f t="shared" ref="V515:V578" si="68">$B$11</f>
        <v>-4.2097701149425709E-2</v>
      </c>
      <c r="W515" s="155">
        <f t="shared" ref="W515:W578" si="69">$B$12</f>
        <v>-40.506630698883953</v>
      </c>
      <c r="X515" s="155">
        <f t="shared" ref="X515:X578" si="70">$B$13</f>
        <v>-96.705466804928392</v>
      </c>
      <c r="Y515" s="155">
        <f t="shared" ref="Y515:Y578" si="71">$B$14</f>
        <v>-133.82553525354172</v>
      </c>
      <c r="Z515" s="155">
        <f t="shared" ref="Z515:Z578" si="72">$B$15</f>
        <v>-138.4308927056444</v>
      </c>
      <c r="AA515" s="68">
        <v>514</v>
      </c>
      <c r="AB515" s="2">
        <v>45679</v>
      </c>
      <c r="AC515" s="156">
        <v>9</v>
      </c>
      <c r="AD515" s="156">
        <v>-121.8</v>
      </c>
    </row>
    <row r="516" spans="19:30" ht="15">
      <c r="S516" s="154">
        <f t="shared" si="65"/>
        <v>133.74133985124286</v>
      </c>
      <c r="T516" s="155">
        <f t="shared" si="66"/>
        <v>96.621271402629532</v>
      </c>
      <c r="U516" s="155">
        <f t="shared" si="67"/>
        <v>40.422435296585107</v>
      </c>
      <c r="V516" s="155">
        <f t="shared" si="68"/>
        <v>-4.2097701149425709E-2</v>
      </c>
      <c r="W516" s="155">
        <f t="shared" si="69"/>
        <v>-40.506630698883953</v>
      </c>
      <c r="X516" s="155">
        <f t="shared" si="70"/>
        <v>-96.705466804928392</v>
      </c>
      <c r="Y516" s="155">
        <f t="shared" si="71"/>
        <v>-133.82553525354172</v>
      </c>
      <c r="Z516" s="155">
        <f t="shared" si="72"/>
        <v>-138.4308927056444</v>
      </c>
      <c r="AA516" s="68">
        <v>515</v>
      </c>
      <c r="AB516" s="2">
        <v>45679</v>
      </c>
      <c r="AC516" s="156">
        <v>10</v>
      </c>
      <c r="AD516" s="156">
        <v>-122</v>
      </c>
    </row>
    <row r="517" spans="19:30" ht="15">
      <c r="S517" s="154">
        <f t="shared" si="65"/>
        <v>133.74133985124286</v>
      </c>
      <c r="T517" s="155">
        <f t="shared" si="66"/>
        <v>96.621271402629532</v>
      </c>
      <c r="U517" s="155">
        <f t="shared" si="67"/>
        <v>40.422435296585107</v>
      </c>
      <c r="V517" s="155">
        <f t="shared" si="68"/>
        <v>-4.2097701149425709E-2</v>
      </c>
      <c r="W517" s="155">
        <f t="shared" si="69"/>
        <v>-40.506630698883953</v>
      </c>
      <c r="X517" s="155">
        <f t="shared" si="70"/>
        <v>-96.705466804928392</v>
      </c>
      <c r="Y517" s="155">
        <f t="shared" si="71"/>
        <v>-133.82553525354172</v>
      </c>
      <c r="Z517" s="155">
        <f t="shared" si="72"/>
        <v>-138.4308927056444</v>
      </c>
      <c r="AA517" s="68">
        <v>516</v>
      </c>
      <c r="AB517" s="2">
        <v>45679</v>
      </c>
      <c r="AC517" s="156">
        <v>11</v>
      </c>
      <c r="AD517" s="156">
        <v>-92.5</v>
      </c>
    </row>
    <row r="518" spans="19:30" ht="15">
      <c r="S518" s="154">
        <f t="shared" si="65"/>
        <v>133.74133985124286</v>
      </c>
      <c r="T518" s="155">
        <f t="shared" si="66"/>
        <v>96.621271402629532</v>
      </c>
      <c r="U518" s="155">
        <f t="shared" si="67"/>
        <v>40.422435296585107</v>
      </c>
      <c r="V518" s="155">
        <f t="shared" si="68"/>
        <v>-4.2097701149425709E-2</v>
      </c>
      <c r="W518" s="155">
        <f t="shared" si="69"/>
        <v>-40.506630698883953</v>
      </c>
      <c r="X518" s="155">
        <f t="shared" si="70"/>
        <v>-96.705466804928392</v>
      </c>
      <c r="Y518" s="155">
        <f t="shared" si="71"/>
        <v>-133.82553525354172</v>
      </c>
      <c r="Z518" s="155">
        <f t="shared" si="72"/>
        <v>-138.4308927056444</v>
      </c>
      <c r="AA518" s="68">
        <v>517</v>
      </c>
      <c r="AB518" s="2">
        <v>45679</v>
      </c>
      <c r="AC518" s="156">
        <v>12</v>
      </c>
      <c r="AD518" s="156">
        <v>-40.9</v>
      </c>
    </row>
    <row r="519" spans="19:30" ht="15">
      <c r="S519" s="154">
        <f t="shared" si="65"/>
        <v>133.74133985124286</v>
      </c>
      <c r="T519" s="155">
        <f t="shared" si="66"/>
        <v>96.621271402629532</v>
      </c>
      <c r="U519" s="155">
        <f t="shared" si="67"/>
        <v>40.422435296585107</v>
      </c>
      <c r="V519" s="155">
        <f t="shared" si="68"/>
        <v>-4.2097701149425709E-2</v>
      </c>
      <c r="W519" s="155">
        <f t="shared" si="69"/>
        <v>-40.506630698883953</v>
      </c>
      <c r="X519" s="155">
        <f t="shared" si="70"/>
        <v>-96.705466804928392</v>
      </c>
      <c r="Y519" s="155">
        <f t="shared" si="71"/>
        <v>-133.82553525354172</v>
      </c>
      <c r="Z519" s="155">
        <f t="shared" si="72"/>
        <v>-138.4308927056444</v>
      </c>
      <c r="AA519" s="68">
        <v>518</v>
      </c>
      <c r="AB519" s="2">
        <v>45679</v>
      </c>
      <c r="AC519" s="156">
        <v>13</v>
      </c>
      <c r="AD519" s="156">
        <v>20.100000000000001</v>
      </c>
    </row>
    <row r="520" spans="19:30" ht="15">
      <c r="S520" s="154">
        <f t="shared" si="65"/>
        <v>133.74133985124286</v>
      </c>
      <c r="T520" s="155">
        <f t="shared" si="66"/>
        <v>96.621271402629532</v>
      </c>
      <c r="U520" s="155">
        <f t="shared" si="67"/>
        <v>40.422435296585107</v>
      </c>
      <c r="V520" s="155">
        <f t="shared" si="68"/>
        <v>-4.2097701149425709E-2</v>
      </c>
      <c r="W520" s="155">
        <f t="shared" si="69"/>
        <v>-40.506630698883953</v>
      </c>
      <c r="X520" s="155">
        <f t="shared" si="70"/>
        <v>-96.705466804928392</v>
      </c>
      <c r="Y520" s="155">
        <f t="shared" si="71"/>
        <v>-133.82553525354172</v>
      </c>
      <c r="Z520" s="155">
        <f t="shared" si="72"/>
        <v>-138.4308927056444</v>
      </c>
      <c r="AA520" s="68">
        <v>519</v>
      </c>
      <c r="AB520" s="2">
        <v>45679</v>
      </c>
      <c r="AC520" s="156">
        <v>14</v>
      </c>
      <c r="AD520" s="156">
        <v>75</v>
      </c>
    </row>
    <row r="521" spans="19:30" ht="15">
      <c r="S521" s="154">
        <f t="shared" si="65"/>
        <v>133.74133985124286</v>
      </c>
      <c r="T521" s="155">
        <f t="shared" si="66"/>
        <v>96.621271402629532</v>
      </c>
      <c r="U521" s="155">
        <f t="shared" si="67"/>
        <v>40.422435296585107</v>
      </c>
      <c r="V521" s="155">
        <f t="shared" si="68"/>
        <v>-4.2097701149425709E-2</v>
      </c>
      <c r="W521" s="155">
        <f t="shared" si="69"/>
        <v>-40.506630698883953</v>
      </c>
      <c r="X521" s="155">
        <f t="shared" si="70"/>
        <v>-96.705466804928392</v>
      </c>
      <c r="Y521" s="155">
        <f t="shared" si="71"/>
        <v>-133.82553525354172</v>
      </c>
      <c r="Z521" s="155">
        <f t="shared" si="72"/>
        <v>-138.4308927056444</v>
      </c>
      <c r="AA521" s="68">
        <v>520</v>
      </c>
      <c r="AB521" s="2">
        <v>45679</v>
      </c>
      <c r="AC521" s="156">
        <v>15</v>
      </c>
      <c r="AD521" s="156">
        <v>110.3</v>
      </c>
    </row>
    <row r="522" spans="19:30" ht="15">
      <c r="S522" s="154">
        <f t="shared" si="65"/>
        <v>133.74133985124286</v>
      </c>
      <c r="T522" s="155">
        <f t="shared" si="66"/>
        <v>96.621271402629532</v>
      </c>
      <c r="U522" s="155">
        <f t="shared" si="67"/>
        <v>40.422435296585107</v>
      </c>
      <c r="V522" s="155">
        <f t="shared" si="68"/>
        <v>-4.2097701149425709E-2</v>
      </c>
      <c r="W522" s="155">
        <f t="shared" si="69"/>
        <v>-40.506630698883953</v>
      </c>
      <c r="X522" s="155">
        <f t="shared" si="70"/>
        <v>-96.705466804928392</v>
      </c>
      <c r="Y522" s="155">
        <f t="shared" si="71"/>
        <v>-133.82553525354172</v>
      </c>
      <c r="Z522" s="155">
        <f t="shared" si="72"/>
        <v>-138.4308927056444</v>
      </c>
      <c r="AA522" s="68">
        <v>521</v>
      </c>
      <c r="AB522" s="2">
        <v>45679</v>
      </c>
      <c r="AC522" s="156">
        <v>16</v>
      </c>
      <c r="AD522" s="156">
        <v>117.30000000000001</v>
      </c>
    </row>
    <row r="523" spans="19:30" ht="15">
      <c r="S523" s="154">
        <f t="shared" si="65"/>
        <v>133.74133985124286</v>
      </c>
      <c r="T523" s="155">
        <f t="shared" si="66"/>
        <v>96.621271402629532</v>
      </c>
      <c r="U523" s="155">
        <f t="shared" si="67"/>
        <v>40.422435296585107</v>
      </c>
      <c r="V523" s="155">
        <f t="shared" si="68"/>
        <v>-4.2097701149425709E-2</v>
      </c>
      <c r="W523" s="155">
        <f t="shared" si="69"/>
        <v>-40.506630698883953</v>
      </c>
      <c r="X523" s="155">
        <f t="shared" si="70"/>
        <v>-96.705466804928392</v>
      </c>
      <c r="Y523" s="155">
        <f t="shared" si="71"/>
        <v>-133.82553525354172</v>
      </c>
      <c r="Z523" s="155">
        <f t="shared" si="72"/>
        <v>-138.4308927056444</v>
      </c>
      <c r="AA523" s="68">
        <v>522</v>
      </c>
      <c r="AB523" s="2">
        <v>45679</v>
      </c>
      <c r="AC523" s="156">
        <v>17</v>
      </c>
      <c r="AD523" s="156">
        <v>94.5</v>
      </c>
    </row>
    <row r="524" spans="19:30" ht="15">
      <c r="S524" s="154">
        <f t="shared" si="65"/>
        <v>133.74133985124286</v>
      </c>
      <c r="T524" s="155">
        <f t="shared" si="66"/>
        <v>96.621271402629532</v>
      </c>
      <c r="U524" s="155">
        <f t="shared" si="67"/>
        <v>40.422435296585107</v>
      </c>
      <c r="V524" s="155">
        <f t="shared" si="68"/>
        <v>-4.2097701149425709E-2</v>
      </c>
      <c r="W524" s="155">
        <f t="shared" si="69"/>
        <v>-40.506630698883953</v>
      </c>
      <c r="X524" s="155">
        <f t="shared" si="70"/>
        <v>-96.705466804928392</v>
      </c>
      <c r="Y524" s="155">
        <f t="shared" si="71"/>
        <v>-133.82553525354172</v>
      </c>
      <c r="Z524" s="155">
        <f t="shared" si="72"/>
        <v>-138.4308927056444</v>
      </c>
      <c r="AA524" s="68">
        <v>523</v>
      </c>
      <c r="AB524" s="2">
        <v>45679</v>
      </c>
      <c r="AC524" s="156">
        <v>18</v>
      </c>
      <c r="AD524" s="156">
        <v>48.1</v>
      </c>
    </row>
    <row r="525" spans="19:30" ht="15">
      <c r="S525" s="154">
        <f t="shared" si="65"/>
        <v>133.74133985124286</v>
      </c>
      <c r="T525" s="155">
        <f t="shared" si="66"/>
        <v>96.621271402629532</v>
      </c>
      <c r="U525" s="155">
        <f t="shared" si="67"/>
        <v>40.422435296585107</v>
      </c>
      <c r="V525" s="155">
        <f t="shared" si="68"/>
        <v>-4.2097701149425709E-2</v>
      </c>
      <c r="W525" s="155">
        <f t="shared" si="69"/>
        <v>-40.506630698883953</v>
      </c>
      <c r="X525" s="155">
        <f t="shared" si="70"/>
        <v>-96.705466804928392</v>
      </c>
      <c r="Y525" s="155">
        <f t="shared" si="71"/>
        <v>-133.82553525354172</v>
      </c>
      <c r="Z525" s="155">
        <f t="shared" si="72"/>
        <v>-138.4308927056444</v>
      </c>
      <c r="AA525" s="68">
        <v>524</v>
      </c>
      <c r="AB525" s="2">
        <v>45679</v>
      </c>
      <c r="AC525" s="156">
        <v>19</v>
      </c>
      <c r="AD525" s="156">
        <v>-9.7000000000000011</v>
      </c>
    </row>
    <row r="526" spans="19:30" ht="15">
      <c r="S526" s="154">
        <f t="shared" si="65"/>
        <v>133.74133985124286</v>
      </c>
      <c r="T526" s="155">
        <f t="shared" si="66"/>
        <v>96.621271402629532</v>
      </c>
      <c r="U526" s="155">
        <f t="shared" si="67"/>
        <v>40.422435296585107</v>
      </c>
      <c r="V526" s="155">
        <f t="shared" si="68"/>
        <v>-4.2097701149425709E-2</v>
      </c>
      <c r="W526" s="155">
        <f t="shared" si="69"/>
        <v>-40.506630698883953</v>
      </c>
      <c r="X526" s="155">
        <f t="shared" si="70"/>
        <v>-96.705466804928392</v>
      </c>
      <c r="Y526" s="155">
        <f t="shared" si="71"/>
        <v>-133.82553525354172</v>
      </c>
      <c r="Z526" s="155">
        <f t="shared" si="72"/>
        <v>-138.4308927056444</v>
      </c>
      <c r="AA526" s="68">
        <v>525</v>
      </c>
      <c r="AB526" s="2">
        <v>45679</v>
      </c>
      <c r="AC526" s="156">
        <v>20</v>
      </c>
      <c r="AD526" s="156">
        <v>-64</v>
      </c>
    </row>
    <row r="527" spans="19:30" ht="15">
      <c r="S527" s="154">
        <f t="shared" si="65"/>
        <v>133.74133985124286</v>
      </c>
      <c r="T527" s="155">
        <f t="shared" si="66"/>
        <v>96.621271402629532</v>
      </c>
      <c r="U527" s="155">
        <f t="shared" si="67"/>
        <v>40.422435296585107</v>
      </c>
      <c r="V527" s="155">
        <f t="shared" si="68"/>
        <v>-4.2097701149425709E-2</v>
      </c>
      <c r="W527" s="155">
        <f t="shared" si="69"/>
        <v>-40.506630698883953</v>
      </c>
      <c r="X527" s="155">
        <f t="shared" si="70"/>
        <v>-96.705466804928392</v>
      </c>
      <c r="Y527" s="155">
        <f t="shared" si="71"/>
        <v>-133.82553525354172</v>
      </c>
      <c r="Z527" s="155">
        <f t="shared" si="72"/>
        <v>-138.4308927056444</v>
      </c>
      <c r="AA527" s="68">
        <v>526</v>
      </c>
      <c r="AB527" s="2">
        <v>45679</v>
      </c>
      <c r="AC527" s="156">
        <v>21</v>
      </c>
      <c r="AD527" s="156">
        <v>-100.89999999999999</v>
      </c>
    </row>
    <row r="528" spans="19:30" ht="15">
      <c r="S528" s="154">
        <f t="shared" si="65"/>
        <v>133.74133985124286</v>
      </c>
      <c r="T528" s="155">
        <f t="shared" si="66"/>
        <v>96.621271402629532</v>
      </c>
      <c r="U528" s="155">
        <f t="shared" si="67"/>
        <v>40.422435296585107</v>
      </c>
      <c r="V528" s="155">
        <f t="shared" si="68"/>
        <v>-4.2097701149425709E-2</v>
      </c>
      <c r="W528" s="155">
        <f t="shared" si="69"/>
        <v>-40.506630698883953</v>
      </c>
      <c r="X528" s="155">
        <f t="shared" si="70"/>
        <v>-96.705466804928392</v>
      </c>
      <c r="Y528" s="155">
        <f t="shared" si="71"/>
        <v>-133.82553525354172</v>
      </c>
      <c r="Z528" s="155">
        <f t="shared" si="72"/>
        <v>-138.4308927056444</v>
      </c>
      <c r="AA528" s="68">
        <v>527</v>
      </c>
      <c r="AB528" s="2">
        <v>45679</v>
      </c>
      <c r="AC528" s="156">
        <v>22</v>
      </c>
      <c r="AD528" s="156">
        <v>-111.00000000000001</v>
      </c>
    </row>
    <row r="529" spans="19:30" ht="15">
      <c r="S529" s="154">
        <f t="shared" si="65"/>
        <v>133.74133985124286</v>
      </c>
      <c r="T529" s="155">
        <f t="shared" si="66"/>
        <v>96.621271402629532</v>
      </c>
      <c r="U529" s="155">
        <f t="shared" si="67"/>
        <v>40.422435296585107</v>
      </c>
      <c r="V529" s="155">
        <f t="shared" si="68"/>
        <v>-4.2097701149425709E-2</v>
      </c>
      <c r="W529" s="155">
        <f t="shared" si="69"/>
        <v>-40.506630698883953</v>
      </c>
      <c r="X529" s="155">
        <f t="shared" si="70"/>
        <v>-96.705466804928392</v>
      </c>
      <c r="Y529" s="155">
        <f t="shared" si="71"/>
        <v>-133.82553525354172</v>
      </c>
      <c r="Z529" s="155">
        <f t="shared" si="72"/>
        <v>-138.4308927056444</v>
      </c>
      <c r="AA529" s="68">
        <v>528</v>
      </c>
      <c r="AB529" s="2">
        <v>45679</v>
      </c>
      <c r="AC529" s="156">
        <v>23</v>
      </c>
      <c r="AD529" s="156">
        <v>-91.9</v>
      </c>
    </row>
    <row r="530" spans="19:30" ht="15">
      <c r="S530" s="154">
        <f t="shared" si="65"/>
        <v>133.74133985124286</v>
      </c>
      <c r="T530" s="155">
        <f t="shared" si="66"/>
        <v>96.621271402629532</v>
      </c>
      <c r="U530" s="155">
        <f t="shared" si="67"/>
        <v>40.422435296585107</v>
      </c>
      <c r="V530" s="155">
        <f t="shared" si="68"/>
        <v>-4.2097701149425709E-2</v>
      </c>
      <c r="W530" s="155">
        <f t="shared" si="69"/>
        <v>-40.506630698883953</v>
      </c>
      <c r="X530" s="155">
        <f t="shared" si="70"/>
        <v>-96.705466804928392</v>
      </c>
      <c r="Y530" s="155">
        <f t="shared" si="71"/>
        <v>-133.82553525354172</v>
      </c>
      <c r="Z530" s="155">
        <f t="shared" si="72"/>
        <v>-138.4308927056444</v>
      </c>
      <c r="AA530" s="68">
        <v>529</v>
      </c>
      <c r="AB530" s="2">
        <v>45680</v>
      </c>
      <c r="AC530" s="156">
        <v>0</v>
      </c>
      <c r="AD530" s="156">
        <v>-48.699999999999996</v>
      </c>
    </row>
    <row r="531" spans="19:30" ht="15">
      <c r="S531" s="154">
        <f t="shared" si="65"/>
        <v>133.74133985124286</v>
      </c>
      <c r="T531" s="155">
        <f t="shared" si="66"/>
        <v>96.621271402629532</v>
      </c>
      <c r="U531" s="155">
        <f t="shared" si="67"/>
        <v>40.422435296585107</v>
      </c>
      <c r="V531" s="155">
        <f t="shared" si="68"/>
        <v>-4.2097701149425709E-2</v>
      </c>
      <c r="W531" s="155">
        <f t="shared" si="69"/>
        <v>-40.506630698883953</v>
      </c>
      <c r="X531" s="155">
        <f t="shared" si="70"/>
        <v>-96.705466804928392</v>
      </c>
      <c r="Y531" s="155">
        <f t="shared" si="71"/>
        <v>-133.82553525354172</v>
      </c>
      <c r="Z531" s="155">
        <f t="shared" si="72"/>
        <v>-138.4308927056444</v>
      </c>
      <c r="AA531" s="68">
        <v>530</v>
      </c>
      <c r="AB531" s="2">
        <v>45680</v>
      </c>
      <c r="AC531" s="156">
        <v>1</v>
      </c>
      <c r="AD531" s="156">
        <v>7.1</v>
      </c>
    </row>
    <row r="532" spans="19:30" ht="15">
      <c r="S532" s="154">
        <f t="shared" si="65"/>
        <v>133.74133985124286</v>
      </c>
      <c r="T532" s="155">
        <f t="shared" si="66"/>
        <v>96.621271402629532</v>
      </c>
      <c r="U532" s="155">
        <f t="shared" si="67"/>
        <v>40.422435296585107</v>
      </c>
      <c r="V532" s="155">
        <f t="shared" si="68"/>
        <v>-4.2097701149425709E-2</v>
      </c>
      <c r="W532" s="155">
        <f t="shared" si="69"/>
        <v>-40.506630698883953</v>
      </c>
      <c r="X532" s="155">
        <f t="shared" si="70"/>
        <v>-96.705466804928392</v>
      </c>
      <c r="Y532" s="155">
        <f t="shared" si="71"/>
        <v>-133.82553525354172</v>
      </c>
      <c r="Z532" s="155">
        <f t="shared" si="72"/>
        <v>-138.4308927056444</v>
      </c>
      <c r="AA532" s="68">
        <v>531</v>
      </c>
      <c r="AB532" s="2">
        <v>45680</v>
      </c>
      <c r="AC532" s="156">
        <v>2</v>
      </c>
      <c r="AD532" s="156">
        <v>61</v>
      </c>
    </row>
    <row r="533" spans="19:30" ht="15">
      <c r="S533" s="154">
        <f t="shared" si="65"/>
        <v>133.74133985124286</v>
      </c>
      <c r="T533" s="155">
        <f t="shared" si="66"/>
        <v>96.621271402629532</v>
      </c>
      <c r="U533" s="155">
        <f t="shared" si="67"/>
        <v>40.422435296585107</v>
      </c>
      <c r="V533" s="155">
        <f t="shared" si="68"/>
        <v>-4.2097701149425709E-2</v>
      </c>
      <c r="W533" s="155">
        <f t="shared" si="69"/>
        <v>-40.506630698883953</v>
      </c>
      <c r="X533" s="155">
        <f t="shared" si="70"/>
        <v>-96.705466804928392</v>
      </c>
      <c r="Y533" s="155">
        <f t="shared" si="71"/>
        <v>-133.82553525354172</v>
      </c>
      <c r="Z533" s="155">
        <f t="shared" si="72"/>
        <v>-138.4308927056444</v>
      </c>
      <c r="AA533" s="68">
        <v>532</v>
      </c>
      <c r="AB533" s="2">
        <v>45680</v>
      </c>
      <c r="AC533" s="156">
        <v>3</v>
      </c>
      <c r="AD533" s="156">
        <v>98.7</v>
      </c>
    </row>
    <row r="534" spans="19:30" ht="15">
      <c r="S534" s="154">
        <f t="shared" si="65"/>
        <v>133.74133985124286</v>
      </c>
      <c r="T534" s="155">
        <f t="shared" si="66"/>
        <v>96.621271402629532</v>
      </c>
      <c r="U534" s="155">
        <f t="shared" si="67"/>
        <v>40.422435296585107</v>
      </c>
      <c r="V534" s="155">
        <f t="shared" si="68"/>
        <v>-4.2097701149425709E-2</v>
      </c>
      <c r="W534" s="155">
        <f t="shared" si="69"/>
        <v>-40.506630698883953</v>
      </c>
      <c r="X534" s="155">
        <f t="shared" si="70"/>
        <v>-96.705466804928392</v>
      </c>
      <c r="Y534" s="155">
        <f t="shared" si="71"/>
        <v>-133.82553525354172</v>
      </c>
      <c r="Z534" s="155">
        <f t="shared" si="72"/>
        <v>-138.4308927056444</v>
      </c>
      <c r="AA534" s="68">
        <v>533</v>
      </c>
      <c r="AB534" s="2">
        <v>45680</v>
      </c>
      <c r="AC534" s="156">
        <v>4</v>
      </c>
      <c r="AD534" s="156">
        <v>110.4</v>
      </c>
    </row>
    <row r="535" spans="19:30" ht="15">
      <c r="S535" s="154">
        <f t="shared" si="65"/>
        <v>133.74133985124286</v>
      </c>
      <c r="T535" s="155">
        <f t="shared" si="66"/>
        <v>96.621271402629532</v>
      </c>
      <c r="U535" s="155">
        <f t="shared" si="67"/>
        <v>40.422435296585107</v>
      </c>
      <c r="V535" s="155">
        <f t="shared" si="68"/>
        <v>-4.2097701149425709E-2</v>
      </c>
      <c r="W535" s="155">
        <f t="shared" si="69"/>
        <v>-40.506630698883953</v>
      </c>
      <c r="X535" s="155">
        <f t="shared" si="70"/>
        <v>-96.705466804928392</v>
      </c>
      <c r="Y535" s="155">
        <f t="shared" si="71"/>
        <v>-133.82553525354172</v>
      </c>
      <c r="Z535" s="155">
        <f t="shared" si="72"/>
        <v>-138.4308927056444</v>
      </c>
      <c r="AA535" s="68">
        <v>534</v>
      </c>
      <c r="AB535" s="2">
        <v>45680</v>
      </c>
      <c r="AC535" s="156">
        <v>5</v>
      </c>
      <c r="AD535" s="156">
        <v>92.800000000000011</v>
      </c>
    </row>
    <row r="536" spans="19:30" ht="15">
      <c r="S536" s="154">
        <f t="shared" si="65"/>
        <v>133.74133985124286</v>
      </c>
      <c r="T536" s="155">
        <f t="shared" si="66"/>
        <v>96.621271402629532</v>
      </c>
      <c r="U536" s="155">
        <f t="shared" si="67"/>
        <v>40.422435296585107</v>
      </c>
      <c r="V536" s="155">
        <f t="shared" si="68"/>
        <v>-4.2097701149425709E-2</v>
      </c>
      <c r="W536" s="155">
        <f t="shared" si="69"/>
        <v>-40.506630698883953</v>
      </c>
      <c r="X536" s="155">
        <f t="shared" si="70"/>
        <v>-96.705466804928392</v>
      </c>
      <c r="Y536" s="155">
        <f t="shared" si="71"/>
        <v>-133.82553525354172</v>
      </c>
      <c r="Z536" s="155">
        <f t="shared" si="72"/>
        <v>-138.4308927056444</v>
      </c>
      <c r="AA536" s="68">
        <v>535</v>
      </c>
      <c r="AB536" s="2">
        <v>45680</v>
      </c>
      <c r="AC536" s="156">
        <v>6</v>
      </c>
      <c r="AD536" s="156">
        <v>50.2</v>
      </c>
    </row>
    <row r="537" spans="19:30" ht="15">
      <c r="S537" s="154">
        <f t="shared" si="65"/>
        <v>133.74133985124286</v>
      </c>
      <c r="T537" s="155">
        <f t="shared" si="66"/>
        <v>96.621271402629532</v>
      </c>
      <c r="U537" s="155">
        <f t="shared" si="67"/>
        <v>40.422435296585107</v>
      </c>
      <c r="V537" s="155">
        <f t="shared" si="68"/>
        <v>-4.2097701149425709E-2</v>
      </c>
      <c r="W537" s="155">
        <f t="shared" si="69"/>
        <v>-40.506630698883953</v>
      </c>
      <c r="X537" s="155">
        <f t="shared" si="70"/>
        <v>-96.705466804928392</v>
      </c>
      <c r="Y537" s="155">
        <f t="shared" si="71"/>
        <v>-133.82553525354172</v>
      </c>
      <c r="Z537" s="155">
        <f t="shared" si="72"/>
        <v>-138.4308927056444</v>
      </c>
      <c r="AA537" s="68">
        <v>536</v>
      </c>
      <c r="AB537" s="2">
        <v>45680</v>
      </c>
      <c r="AC537" s="156">
        <v>7</v>
      </c>
      <c r="AD537" s="156">
        <v>-6.6000000000000005</v>
      </c>
    </row>
    <row r="538" spans="19:30" ht="15">
      <c r="S538" s="154">
        <f t="shared" si="65"/>
        <v>133.74133985124286</v>
      </c>
      <c r="T538" s="155">
        <f t="shared" si="66"/>
        <v>96.621271402629532</v>
      </c>
      <c r="U538" s="155">
        <f t="shared" si="67"/>
        <v>40.422435296585107</v>
      </c>
      <c r="V538" s="155">
        <f t="shared" si="68"/>
        <v>-4.2097701149425709E-2</v>
      </c>
      <c r="W538" s="155">
        <f t="shared" si="69"/>
        <v>-40.506630698883953</v>
      </c>
      <c r="X538" s="155">
        <f t="shared" si="70"/>
        <v>-96.705466804928392</v>
      </c>
      <c r="Y538" s="155">
        <f t="shared" si="71"/>
        <v>-133.82553525354172</v>
      </c>
      <c r="Z538" s="155">
        <f t="shared" si="72"/>
        <v>-138.4308927056444</v>
      </c>
      <c r="AA538" s="68">
        <v>537</v>
      </c>
      <c r="AB538" s="2">
        <v>45680</v>
      </c>
      <c r="AC538" s="156">
        <v>8</v>
      </c>
      <c r="AD538" s="156">
        <v>-62.8</v>
      </c>
    </row>
    <row r="539" spans="19:30" ht="15">
      <c r="S539" s="154">
        <f t="shared" si="65"/>
        <v>133.74133985124286</v>
      </c>
      <c r="T539" s="155">
        <f t="shared" si="66"/>
        <v>96.621271402629532</v>
      </c>
      <c r="U539" s="155">
        <f t="shared" si="67"/>
        <v>40.422435296585107</v>
      </c>
      <c r="V539" s="155">
        <f t="shared" si="68"/>
        <v>-4.2097701149425709E-2</v>
      </c>
      <c r="W539" s="155">
        <f t="shared" si="69"/>
        <v>-40.506630698883953</v>
      </c>
      <c r="X539" s="155">
        <f t="shared" si="70"/>
        <v>-96.705466804928392</v>
      </c>
      <c r="Y539" s="155">
        <f t="shared" si="71"/>
        <v>-133.82553525354172</v>
      </c>
      <c r="Z539" s="155">
        <f t="shared" si="72"/>
        <v>-138.4308927056444</v>
      </c>
      <c r="AA539" s="68">
        <v>538</v>
      </c>
      <c r="AB539" s="2">
        <v>45680</v>
      </c>
      <c r="AC539" s="156">
        <v>9</v>
      </c>
      <c r="AD539" s="156">
        <v>-104.1</v>
      </c>
    </row>
    <row r="540" spans="19:30" ht="15">
      <c r="S540" s="154">
        <f t="shared" si="65"/>
        <v>133.74133985124286</v>
      </c>
      <c r="T540" s="155">
        <f t="shared" si="66"/>
        <v>96.621271402629532</v>
      </c>
      <c r="U540" s="155">
        <f t="shared" si="67"/>
        <v>40.422435296585107</v>
      </c>
      <c r="V540" s="155">
        <f t="shared" si="68"/>
        <v>-4.2097701149425709E-2</v>
      </c>
      <c r="W540" s="155">
        <f t="shared" si="69"/>
        <v>-40.506630698883953</v>
      </c>
      <c r="X540" s="155">
        <f t="shared" si="70"/>
        <v>-96.705466804928392</v>
      </c>
      <c r="Y540" s="155">
        <f t="shared" si="71"/>
        <v>-133.82553525354172</v>
      </c>
      <c r="Z540" s="155">
        <f t="shared" si="72"/>
        <v>-138.4308927056444</v>
      </c>
      <c r="AA540" s="68">
        <v>539</v>
      </c>
      <c r="AB540" s="2">
        <v>45680</v>
      </c>
      <c r="AC540" s="156">
        <v>10</v>
      </c>
      <c r="AD540" s="156">
        <v>-119.7</v>
      </c>
    </row>
    <row r="541" spans="19:30" ht="15">
      <c r="S541" s="154">
        <f t="shared" si="65"/>
        <v>133.74133985124286</v>
      </c>
      <c r="T541" s="155">
        <f t="shared" si="66"/>
        <v>96.621271402629532</v>
      </c>
      <c r="U541" s="155">
        <f t="shared" si="67"/>
        <v>40.422435296585107</v>
      </c>
      <c r="V541" s="155">
        <f t="shared" si="68"/>
        <v>-4.2097701149425709E-2</v>
      </c>
      <c r="W541" s="155">
        <f t="shared" si="69"/>
        <v>-40.506630698883953</v>
      </c>
      <c r="X541" s="155">
        <f t="shared" si="70"/>
        <v>-96.705466804928392</v>
      </c>
      <c r="Y541" s="155">
        <f t="shared" si="71"/>
        <v>-133.82553525354172</v>
      </c>
      <c r="Z541" s="155">
        <f t="shared" si="72"/>
        <v>-138.4308927056444</v>
      </c>
      <c r="AA541" s="68">
        <v>540</v>
      </c>
      <c r="AB541" s="2">
        <v>45680</v>
      </c>
      <c r="AC541" s="156">
        <v>11</v>
      </c>
      <c r="AD541" s="156">
        <v>-105.1</v>
      </c>
    </row>
    <row r="542" spans="19:30" ht="15">
      <c r="S542" s="154">
        <f t="shared" si="65"/>
        <v>133.74133985124286</v>
      </c>
      <c r="T542" s="155">
        <f t="shared" si="66"/>
        <v>96.621271402629532</v>
      </c>
      <c r="U542" s="155">
        <f t="shared" si="67"/>
        <v>40.422435296585107</v>
      </c>
      <c r="V542" s="155">
        <f t="shared" si="68"/>
        <v>-4.2097701149425709E-2</v>
      </c>
      <c r="W542" s="155">
        <f t="shared" si="69"/>
        <v>-40.506630698883953</v>
      </c>
      <c r="X542" s="155">
        <f t="shared" si="70"/>
        <v>-96.705466804928392</v>
      </c>
      <c r="Y542" s="155">
        <f t="shared" si="71"/>
        <v>-133.82553525354172</v>
      </c>
      <c r="Z542" s="155">
        <f t="shared" si="72"/>
        <v>-138.4308927056444</v>
      </c>
      <c r="AA542" s="68">
        <v>541</v>
      </c>
      <c r="AB542" s="2">
        <v>45680</v>
      </c>
      <c r="AC542" s="156">
        <v>12</v>
      </c>
      <c r="AD542" s="156">
        <v>-63.800000000000004</v>
      </c>
    </row>
    <row r="543" spans="19:30" ht="15">
      <c r="S543" s="154">
        <f t="shared" si="65"/>
        <v>133.74133985124286</v>
      </c>
      <c r="T543" s="155">
        <f t="shared" si="66"/>
        <v>96.621271402629532</v>
      </c>
      <c r="U543" s="155">
        <f t="shared" si="67"/>
        <v>40.422435296585107</v>
      </c>
      <c r="V543" s="155">
        <f t="shared" si="68"/>
        <v>-4.2097701149425709E-2</v>
      </c>
      <c r="W543" s="155">
        <f t="shared" si="69"/>
        <v>-40.506630698883953</v>
      </c>
      <c r="X543" s="155">
        <f t="shared" si="70"/>
        <v>-96.705466804928392</v>
      </c>
      <c r="Y543" s="155">
        <f t="shared" si="71"/>
        <v>-133.82553525354172</v>
      </c>
      <c r="Z543" s="155">
        <f t="shared" si="72"/>
        <v>-138.4308927056444</v>
      </c>
      <c r="AA543" s="68">
        <v>542</v>
      </c>
      <c r="AB543" s="2">
        <v>45680</v>
      </c>
      <c r="AC543" s="156">
        <v>13</v>
      </c>
      <c r="AD543" s="156">
        <v>-5.8000000000000007</v>
      </c>
    </row>
    <row r="544" spans="19:30" ht="15">
      <c r="S544" s="154">
        <f t="shared" si="65"/>
        <v>133.74133985124286</v>
      </c>
      <c r="T544" s="155">
        <f t="shared" si="66"/>
        <v>96.621271402629532</v>
      </c>
      <c r="U544" s="155">
        <f t="shared" si="67"/>
        <v>40.422435296585107</v>
      </c>
      <c r="V544" s="155">
        <f t="shared" si="68"/>
        <v>-4.2097701149425709E-2</v>
      </c>
      <c r="W544" s="155">
        <f t="shared" si="69"/>
        <v>-40.506630698883953</v>
      </c>
      <c r="X544" s="155">
        <f t="shared" si="70"/>
        <v>-96.705466804928392</v>
      </c>
      <c r="Y544" s="155">
        <f t="shared" si="71"/>
        <v>-133.82553525354172</v>
      </c>
      <c r="Z544" s="155">
        <f t="shared" si="72"/>
        <v>-138.4308927056444</v>
      </c>
      <c r="AA544" s="68">
        <v>543</v>
      </c>
      <c r="AB544" s="2">
        <v>45680</v>
      </c>
      <c r="AC544" s="156">
        <v>14</v>
      </c>
      <c r="AD544" s="156">
        <v>54.6</v>
      </c>
    </row>
    <row r="545" spans="19:30" ht="15">
      <c r="S545" s="154">
        <f t="shared" si="65"/>
        <v>133.74133985124286</v>
      </c>
      <c r="T545" s="155">
        <f t="shared" si="66"/>
        <v>96.621271402629532</v>
      </c>
      <c r="U545" s="155">
        <f t="shared" si="67"/>
        <v>40.422435296585107</v>
      </c>
      <c r="V545" s="155">
        <f t="shared" si="68"/>
        <v>-4.2097701149425709E-2</v>
      </c>
      <c r="W545" s="155">
        <f t="shared" si="69"/>
        <v>-40.506630698883953</v>
      </c>
      <c r="X545" s="155">
        <f t="shared" si="70"/>
        <v>-96.705466804928392</v>
      </c>
      <c r="Y545" s="155">
        <f t="shared" si="71"/>
        <v>-133.82553525354172</v>
      </c>
      <c r="Z545" s="155">
        <f t="shared" si="72"/>
        <v>-138.4308927056444</v>
      </c>
      <c r="AA545" s="68">
        <v>544</v>
      </c>
      <c r="AB545" s="2">
        <v>45680</v>
      </c>
      <c r="AC545" s="156">
        <v>15</v>
      </c>
      <c r="AD545" s="156">
        <v>102.3</v>
      </c>
    </row>
    <row r="546" spans="19:30" ht="15">
      <c r="S546" s="154">
        <f t="shared" si="65"/>
        <v>133.74133985124286</v>
      </c>
      <c r="T546" s="155">
        <f t="shared" si="66"/>
        <v>96.621271402629532</v>
      </c>
      <c r="U546" s="155">
        <f t="shared" si="67"/>
        <v>40.422435296585107</v>
      </c>
      <c r="V546" s="155">
        <f t="shared" si="68"/>
        <v>-4.2097701149425709E-2</v>
      </c>
      <c r="W546" s="155">
        <f t="shared" si="69"/>
        <v>-40.506630698883953</v>
      </c>
      <c r="X546" s="155">
        <f t="shared" si="70"/>
        <v>-96.705466804928392</v>
      </c>
      <c r="Y546" s="155">
        <f t="shared" si="71"/>
        <v>-133.82553525354172</v>
      </c>
      <c r="Z546" s="155">
        <f t="shared" si="72"/>
        <v>-138.4308927056444</v>
      </c>
      <c r="AA546" s="68">
        <v>545</v>
      </c>
      <c r="AB546" s="2">
        <v>45680</v>
      </c>
      <c r="AC546" s="156">
        <v>16</v>
      </c>
      <c r="AD546" s="156">
        <v>125.69999999999999</v>
      </c>
    </row>
    <row r="547" spans="19:30" ht="15">
      <c r="S547" s="154">
        <f t="shared" si="65"/>
        <v>133.74133985124286</v>
      </c>
      <c r="T547" s="155">
        <f t="shared" si="66"/>
        <v>96.621271402629532</v>
      </c>
      <c r="U547" s="155">
        <f t="shared" si="67"/>
        <v>40.422435296585107</v>
      </c>
      <c r="V547" s="155">
        <f t="shared" si="68"/>
        <v>-4.2097701149425709E-2</v>
      </c>
      <c r="W547" s="155">
        <f t="shared" si="69"/>
        <v>-40.506630698883953</v>
      </c>
      <c r="X547" s="155">
        <f t="shared" si="70"/>
        <v>-96.705466804928392</v>
      </c>
      <c r="Y547" s="155">
        <f t="shared" si="71"/>
        <v>-133.82553525354172</v>
      </c>
      <c r="Z547" s="155">
        <f t="shared" si="72"/>
        <v>-138.4308927056444</v>
      </c>
      <c r="AA547" s="68">
        <v>546</v>
      </c>
      <c r="AB547" s="2">
        <v>45680</v>
      </c>
      <c r="AC547" s="156">
        <v>17</v>
      </c>
      <c r="AD547" s="156">
        <v>119.19999999999999</v>
      </c>
    </row>
    <row r="548" spans="19:30" ht="15">
      <c r="S548" s="154">
        <f t="shared" si="65"/>
        <v>133.74133985124286</v>
      </c>
      <c r="T548" s="155">
        <f t="shared" si="66"/>
        <v>96.621271402629532</v>
      </c>
      <c r="U548" s="155">
        <f t="shared" si="67"/>
        <v>40.422435296585107</v>
      </c>
      <c r="V548" s="155">
        <f t="shared" si="68"/>
        <v>-4.2097701149425709E-2</v>
      </c>
      <c r="W548" s="155">
        <f t="shared" si="69"/>
        <v>-40.506630698883953</v>
      </c>
      <c r="X548" s="155">
        <f t="shared" si="70"/>
        <v>-96.705466804928392</v>
      </c>
      <c r="Y548" s="155">
        <f t="shared" si="71"/>
        <v>-133.82553525354172</v>
      </c>
      <c r="Z548" s="155">
        <f t="shared" si="72"/>
        <v>-138.4308927056444</v>
      </c>
      <c r="AA548" s="68">
        <v>547</v>
      </c>
      <c r="AB548" s="2">
        <v>45680</v>
      </c>
      <c r="AC548" s="156">
        <v>18</v>
      </c>
      <c r="AD548" s="156">
        <v>84.5</v>
      </c>
    </row>
    <row r="549" spans="19:30" ht="15">
      <c r="S549" s="154">
        <f t="shared" si="65"/>
        <v>133.74133985124286</v>
      </c>
      <c r="T549" s="155">
        <f t="shared" si="66"/>
        <v>96.621271402629532</v>
      </c>
      <c r="U549" s="155">
        <f t="shared" si="67"/>
        <v>40.422435296585107</v>
      </c>
      <c r="V549" s="155">
        <f t="shared" si="68"/>
        <v>-4.2097701149425709E-2</v>
      </c>
      <c r="W549" s="155">
        <f t="shared" si="69"/>
        <v>-40.506630698883953</v>
      </c>
      <c r="X549" s="155">
        <f t="shared" si="70"/>
        <v>-96.705466804928392</v>
      </c>
      <c r="Y549" s="155">
        <f t="shared" si="71"/>
        <v>-133.82553525354172</v>
      </c>
      <c r="Z549" s="155">
        <f t="shared" si="72"/>
        <v>-138.4308927056444</v>
      </c>
      <c r="AA549" s="68">
        <v>548</v>
      </c>
      <c r="AB549" s="2">
        <v>45680</v>
      </c>
      <c r="AC549" s="156">
        <v>19</v>
      </c>
      <c r="AD549" s="156">
        <v>30.7</v>
      </c>
    </row>
    <row r="550" spans="19:30" ht="15">
      <c r="S550" s="154">
        <f t="shared" si="65"/>
        <v>133.74133985124286</v>
      </c>
      <c r="T550" s="155">
        <f t="shared" si="66"/>
        <v>96.621271402629532</v>
      </c>
      <c r="U550" s="155">
        <f t="shared" si="67"/>
        <v>40.422435296585107</v>
      </c>
      <c r="V550" s="155">
        <f t="shared" si="68"/>
        <v>-4.2097701149425709E-2</v>
      </c>
      <c r="W550" s="155">
        <f t="shared" si="69"/>
        <v>-40.506630698883953</v>
      </c>
      <c r="X550" s="155">
        <f t="shared" si="70"/>
        <v>-96.705466804928392</v>
      </c>
      <c r="Y550" s="155">
        <f t="shared" si="71"/>
        <v>-133.82553525354172</v>
      </c>
      <c r="Z550" s="155">
        <f t="shared" si="72"/>
        <v>-138.4308927056444</v>
      </c>
      <c r="AA550" s="68">
        <v>549</v>
      </c>
      <c r="AB550" s="2">
        <v>45680</v>
      </c>
      <c r="AC550" s="156">
        <v>20</v>
      </c>
      <c r="AD550" s="156">
        <v>-28.799999999999997</v>
      </c>
    </row>
    <row r="551" spans="19:30" ht="15">
      <c r="S551" s="154">
        <f t="shared" si="65"/>
        <v>133.74133985124286</v>
      </c>
      <c r="T551" s="155">
        <f t="shared" si="66"/>
        <v>96.621271402629532</v>
      </c>
      <c r="U551" s="155">
        <f t="shared" si="67"/>
        <v>40.422435296585107</v>
      </c>
      <c r="V551" s="155">
        <f t="shared" si="68"/>
        <v>-4.2097701149425709E-2</v>
      </c>
      <c r="W551" s="155">
        <f t="shared" si="69"/>
        <v>-40.506630698883953</v>
      </c>
      <c r="X551" s="155">
        <f t="shared" si="70"/>
        <v>-96.705466804928392</v>
      </c>
      <c r="Y551" s="155">
        <f t="shared" si="71"/>
        <v>-133.82553525354172</v>
      </c>
      <c r="Z551" s="155">
        <f t="shared" si="72"/>
        <v>-138.4308927056444</v>
      </c>
      <c r="AA551" s="68">
        <v>550</v>
      </c>
      <c r="AB551" s="2">
        <v>45680</v>
      </c>
      <c r="AC551" s="156">
        <v>21</v>
      </c>
      <c r="AD551" s="156">
        <v>-79.2</v>
      </c>
    </row>
    <row r="552" spans="19:30" ht="15">
      <c r="S552" s="154">
        <f t="shared" si="65"/>
        <v>133.74133985124286</v>
      </c>
      <c r="T552" s="155">
        <f t="shared" si="66"/>
        <v>96.621271402629532</v>
      </c>
      <c r="U552" s="155">
        <f t="shared" si="67"/>
        <v>40.422435296585107</v>
      </c>
      <c r="V552" s="155">
        <f t="shared" si="68"/>
        <v>-4.2097701149425709E-2</v>
      </c>
      <c r="W552" s="155">
        <f t="shared" si="69"/>
        <v>-40.506630698883953</v>
      </c>
      <c r="X552" s="155">
        <f t="shared" si="70"/>
        <v>-96.705466804928392</v>
      </c>
      <c r="Y552" s="155">
        <f t="shared" si="71"/>
        <v>-133.82553525354172</v>
      </c>
      <c r="Z552" s="155">
        <f t="shared" si="72"/>
        <v>-138.4308927056444</v>
      </c>
      <c r="AA552" s="68">
        <v>551</v>
      </c>
      <c r="AB552" s="2">
        <v>45680</v>
      </c>
      <c r="AC552" s="156">
        <v>22</v>
      </c>
      <c r="AD552" s="156">
        <v>-108.2</v>
      </c>
    </row>
    <row r="553" spans="19:30" ht="15">
      <c r="S553" s="154">
        <f t="shared" si="65"/>
        <v>133.74133985124286</v>
      </c>
      <c r="T553" s="155">
        <f t="shared" si="66"/>
        <v>96.621271402629532</v>
      </c>
      <c r="U553" s="155">
        <f t="shared" si="67"/>
        <v>40.422435296585107</v>
      </c>
      <c r="V553" s="155">
        <f t="shared" si="68"/>
        <v>-4.2097701149425709E-2</v>
      </c>
      <c r="W553" s="155">
        <f t="shared" si="69"/>
        <v>-40.506630698883953</v>
      </c>
      <c r="X553" s="155">
        <f t="shared" si="70"/>
        <v>-96.705466804928392</v>
      </c>
      <c r="Y553" s="155">
        <f t="shared" si="71"/>
        <v>-133.82553525354172</v>
      </c>
      <c r="Z553" s="155">
        <f t="shared" si="72"/>
        <v>-138.4308927056444</v>
      </c>
      <c r="AA553" s="68">
        <v>552</v>
      </c>
      <c r="AB553" s="2">
        <v>45680</v>
      </c>
      <c r="AC553" s="156">
        <v>23</v>
      </c>
      <c r="AD553" s="156">
        <v>-109.4</v>
      </c>
    </row>
    <row r="554" spans="19:30" ht="15">
      <c r="S554" s="154">
        <f t="shared" si="65"/>
        <v>133.74133985124286</v>
      </c>
      <c r="T554" s="155">
        <f t="shared" si="66"/>
        <v>96.621271402629532</v>
      </c>
      <c r="U554" s="155">
        <f t="shared" si="67"/>
        <v>40.422435296585107</v>
      </c>
      <c r="V554" s="155">
        <f t="shared" si="68"/>
        <v>-4.2097701149425709E-2</v>
      </c>
      <c r="W554" s="155">
        <f t="shared" si="69"/>
        <v>-40.506630698883953</v>
      </c>
      <c r="X554" s="155">
        <f t="shared" si="70"/>
        <v>-96.705466804928392</v>
      </c>
      <c r="Y554" s="155">
        <f t="shared" si="71"/>
        <v>-133.82553525354172</v>
      </c>
      <c r="Z554" s="155">
        <f t="shared" si="72"/>
        <v>-138.4308927056444</v>
      </c>
      <c r="AA554" s="68">
        <v>553</v>
      </c>
      <c r="AB554" s="2">
        <v>45681</v>
      </c>
      <c r="AC554" s="156">
        <v>0</v>
      </c>
      <c r="AD554" s="156">
        <v>-83.2</v>
      </c>
    </row>
    <row r="555" spans="19:30" ht="15">
      <c r="S555" s="154">
        <f t="shared" si="65"/>
        <v>133.74133985124286</v>
      </c>
      <c r="T555" s="155">
        <f t="shared" si="66"/>
        <v>96.621271402629532</v>
      </c>
      <c r="U555" s="155">
        <f t="shared" si="67"/>
        <v>40.422435296585107</v>
      </c>
      <c r="V555" s="155">
        <f t="shared" si="68"/>
        <v>-4.2097701149425709E-2</v>
      </c>
      <c r="W555" s="155">
        <f t="shared" si="69"/>
        <v>-40.506630698883953</v>
      </c>
      <c r="X555" s="155">
        <f t="shared" si="70"/>
        <v>-96.705466804928392</v>
      </c>
      <c r="Y555" s="155">
        <f t="shared" si="71"/>
        <v>-133.82553525354172</v>
      </c>
      <c r="Z555" s="155">
        <f t="shared" si="72"/>
        <v>-138.4308927056444</v>
      </c>
      <c r="AA555" s="68">
        <v>554</v>
      </c>
      <c r="AB555" s="2">
        <v>45681</v>
      </c>
      <c r="AC555" s="156">
        <v>1</v>
      </c>
      <c r="AD555" s="156">
        <v>-37.200000000000003</v>
      </c>
    </row>
    <row r="556" spans="19:30" ht="15">
      <c r="S556" s="154">
        <f t="shared" si="65"/>
        <v>133.74133985124286</v>
      </c>
      <c r="T556" s="155">
        <f t="shared" si="66"/>
        <v>96.621271402629532</v>
      </c>
      <c r="U556" s="155">
        <f t="shared" si="67"/>
        <v>40.422435296585107</v>
      </c>
      <c r="V556" s="155">
        <f t="shared" si="68"/>
        <v>-4.2097701149425709E-2</v>
      </c>
      <c r="W556" s="155">
        <f t="shared" si="69"/>
        <v>-40.506630698883953</v>
      </c>
      <c r="X556" s="155">
        <f t="shared" si="70"/>
        <v>-96.705466804928392</v>
      </c>
      <c r="Y556" s="155">
        <f t="shared" si="71"/>
        <v>-133.82553525354172</v>
      </c>
      <c r="Z556" s="155">
        <f t="shared" si="72"/>
        <v>-138.4308927056444</v>
      </c>
      <c r="AA556" s="68">
        <v>555</v>
      </c>
      <c r="AB556" s="2">
        <v>45681</v>
      </c>
      <c r="AC556" s="156">
        <v>2</v>
      </c>
      <c r="AD556" s="156">
        <v>16.100000000000001</v>
      </c>
    </row>
    <row r="557" spans="19:30" ht="15">
      <c r="S557" s="154">
        <f t="shared" si="65"/>
        <v>133.74133985124286</v>
      </c>
      <c r="T557" s="155">
        <f t="shared" si="66"/>
        <v>96.621271402629532</v>
      </c>
      <c r="U557" s="155">
        <f t="shared" si="67"/>
        <v>40.422435296585107</v>
      </c>
      <c r="V557" s="155">
        <f t="shared" si="68"/>
        <v>-4.2097701149425709E-2</v>
      </c>
      <c r="W557" s="155">
        <f t="shared" si="69"/>
        <v>-40.506630698883953</v>
      </c>
      <c r="X557" s="155">
        <f t="shared" si="70"/>
        <v>-96.705466804928392</v>
      </c>
      <c r="Y557" s="155">
        <f t="shared" si="71"/>
        <v>-133.82553525354172</v>
      </c>
      <c r="Z557" s="155">
        <f t="shared" si="72"/>
        <v>-138.4308927056444</v>
      </c>
      <c r="AA557" s="68">
        <v>556</v>
      </c>
      <c r="AB557" s="2">
        <v>45681</v>
      </c>
      <c r="AC557" s="156">
        <v>3</v>
      </c>
      <c r="AD557" s="156">
        <v>62.5</v>
      </c>
    </row>
    <row r="558" spans="19:30" ht="15">
      <c r="S558" s="154">
        <f t="shared" si="65"/>
        <v>133.74133985124286</v>
      </c>
      <c r="T558" s="155">
        <f t="shared" si="66"/>
        <v>96.621271402629532</v>
      </c>
      <c r="U558" s="155">
        <f t="shared" si="67"/>
        <v>40.422435296585107</v>
      </c>
      <c r="V558" s="155">
        <f t="shared" si="68"/>
        <v>-4.2097701149425709E-2</v>
      </c>
      <c r="W558" s="155">
        <f t="shared" si="69"/>
        <v>-40.506630698883953</v>
      </c>
      <c r="X558" s="155">
        <f t="shared" si="70"/>
        <v>-96.705466804928392</v>
      </c>
      <c r="Y558" s="155">
        <f t="shared" si="71"/>
        <v>-133.82553525354172</v>
      </c>
      <c r="Z558" s="155">
        <f t="shared" si="72"/>
        <v>-138.4308927056444</v>
      </c>
      <c r="AA558" s="68">
        <v>557</v>
      </c>
      <c r="AB558" s="2">
        <v>45681</v>
      </c>
      <c r="AC558" s="156">
        <v>4</v>
      </c>
      <c r="AD558" s="156">
        <v>89.8</v>
      </c>
    </row>
    <row r="559" spans="19:30" ht="15">
      <c r="S559" s="154">
        <f t="shared" si="65"/>
        <v>133.74133985124286</v>
      </c>
      <c r="T559" s="155">
        <f t="shared" si="66"/>
        <v>96.621271402629532</v>
      </c>
      <c r="U559" s="155">
        <f t="shared" si="67"/>
        <v>40.422435296585107</v>
      </c>
      <c r="V559" s="155">
        <f t="shared" si="68"/>
        <v>-4.2097701149425709E-2</v>
      </c>
      <c r="W559" s="155">
        <f t="shared" si="69"/>
        <v>-40.506630698883953</v>
      </c>
      <c r="X559" s="155">
        <f t="shared" si="70"/>
        <v>-96.705466804928392</v>
      </c>
      <c r="Y559" s="155">
        <f t="shared" si="71"/>
        <v>-133.82553525354172</v>
      </c>
      <c r="Z559" s="155">
        <f t="shared" si="72"/>
        <v>-138.4308927056444</v>
      </c>
      <c r="AA559" s="68">
        <v>558</v>
      </c>
      <c r="AB559" s="2">
        <v>45681</v>
      </c>
      <c r="AC559" s="156">
        <v>5</v>
      </c>
      <c r="AD559" s="156">
        <v>90.9</v>
      </c>
    </row>
    <row r="560" spans="19:30" ht="15">
      <c r="S560" s="154">
        <f t="shared" si="65"/>
        <v>133.74133985124286</v>
      </c>
      <c r="T560" s="155">
        <f t="shared" si="66"/>
        <v>96.621271402629532</v>
      </c>
      <c r="U560" s="155">
        <f t="shared" si="67"/>
        <v>40.422435296585107</v>
      </c>
      <c r="V560" s="155">
        <f t="shared" si="68"/>
        <v>-4.2097701149425709E-2</v>
      </c>
      <c r="W560" s="155">
        <f t="shared" si="69"/>
        <v>-40.506630698883953</v>
      </c>
      <c r="X560" s="155">
        <f t="shared" si="70"/>
        <v>-96.705466804928392</v>
      </c>
      <c r="Y560" s="155">
        <f t="shared" si="71"/>
        <v>-133.82553525354172</v>
      </c>
      <c r="Z560" s="155">
        <f t="shared" si="72"/>
        <v>-138.4308927056444</v>
      </c>
      <c r="AA560" s="68">
        <v>559</v>
      </c>
      <c r="AB560" s="2">
        <v>45681</v>
      </c>
      <c r="AC560" s="156">
        <v>6</v>
      </c>
      <c r="AD560" s="156">
        <v>65.900000000000006</v>
      </c>
    </row>
    <row r="561" spans="19:30" ht="15">
      <c r="S561" s="154">
        <f t="shared" si="65"/>
        <v>133.74133985124286</v>
      </c>
      <c r="T561" s="155">
        <f t="shared" si="66"/>
        <v>96.621271402629532</v>
      </c>
      <c r="U561" s="155">
        <f t="shared" si="67"/>
        <v>40.422435296585107</v>
      </c>
      <c r="V561" s="155">
        <f t="shared" si="68"/>
        <v>-4.2097701149425709E-2</v>
      </c>
      <c r="W561" s="155">
        <f t="shared" si="69"/>
        <v>-40.506630698883953</v>
      </c>
      <c r="X561" s="155">
        <f t="shared" si="70"/>
        <v>-96.705466804928392</v>
      </c>
      <c r="Y561" s="155">
        <f t="shared" si="71"/>
        <v>-133.82553525354172</v>
      </c>
      <c r="Z561" s="155">
        <f t="shared" si="72"/>
        <v>-138.4308927056444</v>
      </c>
      <c r="AA561" s="68">
        <v>560</v>
      </c>
      <c r="AB561" s="2">
        <v>45681</v>
      </c>
      <c r="AC561" s="156">
        <v>7</v>
      </c>
      <c r="AD561" s="156">
        <v>21.3</v>
      </c>
    </row>
    <row r="562" spans="19:30" ht="15">
      <c r="S562" s="154">
        <f t="shared" si="65"/>
        <v>133.74133985124286</v>
      </c>
      <c r="T562" s="155">
        <f t="shared" si="66"/>
        <v>96.621271402629532</v>
      </c>
      <c r="U562" s="155">
        <f t="shared" si="67"/>
        <v>40.422435296585107</v>
      </c>
      <c r="V562" s="155">
        <f t="shared" si="68"/>
        <v>-4.2097701149425709E-2</v>
      </c>
      <c r="W562" s="155">
        <f t="shared" si="69"/>
        <v>-40.506630698883953</v>
      </c>
      <c r="X562" s="155">
        <f t="shared" si="70"/>
        <v>-96.705466804928392</v>
      </c>
      <c r="Y562" s="155">
        <f t="shared" si="71"/>
        <v>-133.82553525354172</v>
      </c>
      <c r="Z562" s="155">
        <f t="shared" si="72"/>
        <v>-138.4308927056444</v>
      </c>
      <c r="AA562" s="68">
        <v>561</v>
      </c>
      <c r="AB562" s="2">
        <v>45681</v>
      </c>
      <c r="AC562" s="156">
        <v>8</v>
      </c>
      <c r="AD562" s="156">
        <v>-30.9</v>
      </c>
    </row>
    <row r="563" spans="19:30" ht="15">
      <c r="S563" s="154">
        <f t="shared" si="65"/>
        <v>133.74133985124286</v>
      </c>
      <c r="T563" s="155">
        <f t="shared" si="66"/>
        <v>96.621271402629532</v>
      </c>
      <c r="U563" s="155">
        <f t="shared" si="67"/>
        <v>40.422435296585107</v>
      </c>
      <c r="V563" s="155">
        <f t="shared" si="68"/>
        <v>-4.2097701149425709E-2</v>
      </c>
      <c r="W563" s="155">
        <f t="shared" si="69"/>
        <v>-40.506630698883953</v>
      </c>
      <c r="X563" s="155">
        <f t="shared" si="70"/>
        <v>-96.705466804928392</v>
      </c>
      <c r="Y563" s="155">
        <f t="shared" si="71"/>
        <v>-133.82553525354172</v>
      </c>
      <c r="Z563" s="155">
        <f t="shared" si="72"/>
        <v>-138.4308927056444</v>
      </c>
      <c r="AA563" s="68">
        <v>562</v>
      </c>
      <c r="AB563" s="2">
        <v>45681</v>
      </c>
      <c r="AC563" s="156">
        <v>9</v>
      </c>
      <c r="AD563" s="156">
        <v>-76.8</v>
      </c>
    </row>
    <row r="564" spans="19:30" ht="15">
      <c r="S564" s="154">
        <f t="shared" si="65"/>
        <v>133.74133985124286</v>
      </c>
      <c r="T564" s="155">
        <f t="shared" si="66"/>
        <v>96.621271402629532</v>
      </c>
      <c r="U564" s="155">
        <f t="shared" si="67"/>
        <v>40.422435296585107</v>
      </c>
      <c r="V564" s="155">
        <f t="shared" si="68"/>
        <v>-4.2097701149425709E-2</v>
      </c>
      <c r="W564" s="155">
        <f t="shared" si="69"/>
        <v>-40.506630698883953</v>
      </c>
      <c r="X564" s="155">
        <f t="shared" si="70"/>
        <v>-96.705466804928392</v>
      </c>
      <c r="Y564" s="155">
        <f t="shared" si="71"/>
        <v>-133.82553525354172</v>
      </c>
      <c r="Z564" s="155">
        <f t="shared" si="72"/>
        <v>-138.4308927056444</v>
      </c>
      <c r="AA564" s="68">
        <v>563</v>
      </c>
      <c r="AB564" s="2">
        <v>45681</v>
      </c>
      <c r="AC564" s="156">
        <v>10</v>
      </c>
      <c r="AD564" s="156">
        <v>-103.89999999999999</v>
      </c>
    </row>
    <row r="565" spans="19:30" ht="15">
      <c r="S565" s="154">
        <f t="shared" si="65"/>
        <v>133.74133985124286</v>
      </c>
      <c r="T565" s="155">
        <f t="shared" si="66"/>
        <v>96.621271402629532</v>
      </c>
      <c r="U565" s="155">
        <f t="shared" si="67"/>
        <v>40.422435296585107</v>
      </c>
      <c r="V565" s="155">
        <f t="shared" si="68"/>
        <v>-4.2097701149425709E-2</v>
      </c>
      <c r="W565" s="155">
        <f t="shared" si="69"/>
        <v>-40.506630698883953</v>
      </c>
      <c r="X565" s="155">
        <f t="shared" si="70"/>
        <v>-96.705466804928392</v>
      </c>
      <c r="Y565" s="155">
        <f t="shared" si="71"/>
        <v>-133.82553525354172</v>
      </c>
      <c r="Z565" s="155">
        <f t="shared" si="72"/>
        <v>-138.4308927056444</v>
      </c>
      <c r="AA565" s="68">
        <v>564</v>
      </c>
      <c r="AB565" s="2">
        <v>45681</v>
      </c>
      <c r="AC565" s="156">
        <v>11</v>
      </c>
      <c r="AD565" s="156">
        <v>-104.69999999999999</v>
      </c>
    </row>
    <row r="566" spans="19:30" ht="15">
      <c r="S566" s="154">
        <f t="shared" si="65"/>
        <v>133.74133985124286</v>
      </c>
      <c r="T566" s="155">
        <f t="shared" si="66"/>
        <v>96.621271402629532</v>
      </c>
      <c r="U566" s="155">
        <f t="shared" si="67"/>
        <v>40.422435296585107</v>
      </c>
      <c r="V566" s="155">
        <f t="shared" si="68"/>
        <v>-4.2097701149425709E-2</v>
      </c>
      <c r="W566" s="155">
        <f t="shared" si="69"/>
        <v>-40.506630698883953</v>
      </c>
      <c r="X566" s="155">
        <f t="shared" si="70"/>
        <v>-96.705466804928392</v>
      </c>
      <c r="Y566" s="155">
        <f t="shared" si="71"/>
        <v>-133.82553525354172</v>
      </c>
      <c r="Z566" s="155">
        <f t="shared" si="72"/>
        <v>-138.4308927056444</v>
      </c>
      <c r="AA566" s="68">
        <v>565</v>
      </c>
      <c r="AB566" s="2">
        <v>45681</v>
      </c>
      <c r="AC566" s="156">
        <v>12</v>
      </c>
      <c r="AD566" s="156">
        <v>-78.3</v>
      </c>
    </row>
    <row r="567" spans="19:30" ht="15">
      <c r="S567" s="154">
        <f t="shared" si="65"/>
        <v>133.74133985124286</v>
      </c>
      <c r="T567" s="155">
        <f t="shared" si="66"/>
        <v>96.621271402629532</v>
      </c>
      <c r="U567" s="155">
        <f t="shared" si="67"/>
        <v>40.422435296585107</v>
      </c>
      <c r="V567" s="155">
        <f t="shared" si="68"/>
        <v>-4.2097701149425709E-2</v>
      </c>
      <c r="W567" s="155">
        <f t="shared" si="69"/>
        <v>-40.506630698883953</v>
      </c>
      <c r="X567" s="155">
        <f t="shared" si="70"/>
        <v>-96.705466804928392</v>
      </c>
      <c r="Y567" s="155">
        <f t="shared" si="71"/>
        <v>-133.82553525354172</v>
      </c>
      <c r="Z567" s="155">
        <f t="shared" si="72"/>
        <v>-138.4308927056444</v>
      </c>
      <c r="AA567" s="68">
        <v>566</v>
      </c>
      <c r="AB567" s="2">
        <v>45681</v>
      </c>
      <c r="AC567" s="156">
        <v>13</v>
      </c>
      <c r="AD567" s="156">
        <v>-30.599999999999998</v>
      </c>
    </row>
    <row r="568" spans="19:30" ht="15">
      <c r="S568" s="154">
        <f t="shared" si="65"/>
        <v>133.74133985124286</v>
      </c>
      <c r="T568" s="155">
        <f t="shared" si="66"/>
        <v>96.621271402629532</v>
      </c>
      <c r="U568" s="155">
        <f t="shared" si="67"/>
        <v>40.422435296585107</v>
      </c>
      <c r="V568" s="155">
        <f t="shared" si="68"/>
        <v>-4.2097701149425709E-2</v>
      </c>
      <c r="W568" s="155">
        <f t="shared" si="69"/>
        <v>-40.506630698883953</v>
      </c>
      <c r="X568" s="155">
        <f t="shared" si="70"/>
        <v>-96.705466804928392</v>
      </c>
      <c r="Y568" s="155">
        <f t="shared" si="71"/>
        <v>-133.82553525354172</v>
      </c>
      <c r="Z568" s="155">
        <f t="shared" si="72"/>
        <v>-138.4308927056444</v>
      </c>
      <c r="AA568" s="68">
        <v>567</v>
      </c>
      <c r="AB568" s="2">
        <v>45681</v>
      </c>
      <c r="AC568" s="156">
        <v>14</v>
      </c>
      <c r="AD568" s="156">
        <v>26.8</v>
      </c>
    </row>
    <row r="569" spans="19:30" ht="15">
      <c r="S569" s="154">
        <f t="shared" si="65"/>
        <v>133.74133985124286</v>
      </c>
      <c r="T569" s="155">
        <f t="shared" si="66"/>
        <v>96.621271402629532</v>
      </c>
      <c r="U569" s="155">
        <f t="shared" si="67"/>
        <v>40.422435296585107</v>
      </c>
      <c r="V569" s="155">
        <f t="shared" si="68"/>
        <v>-4.2097701149425709E-2</v>
      </c>
      <c r="W569" s="155">
        <f t="shared" si="69"/>
        <v>-40.506630698883953</v>
      </c>
      <c r="X569" s="155">
        <f t="shared" si="70"/>
        <v>-96.705466804928392</v>
      </c>
      <c r="Y569" s="155">
        <f t="shared" si="71"/>
        <v>-133.82553525354172</v>
      </c>
      <c r="Z569" s="155">
        <f t="shared" si="72"/>
        <v>-138.4308927056444</v>
      </c>
      <c r="AA569" s="68">
        <v>568</v>
      </c>
      <c r="AB569" s="2">
        <v>45681</v>
      </c>
      <c r="AC569" s="156">
        <v>15</v>
      </c>
      <c r="AD569" s="156">
        <v>80.100000000000009</v>
      </c>
    </row>
    <row r="570" spans="19:30" ht="15">
      <c r="S570" s="154">
        <f t="shared" si="65"/>
        <v>133.74133985124286</v>
      </c>
      <c r="T570" s="155">
        <f t="shared" si="66"/>
        <v>96.621271402629532</v>
      </c>
      <c r="U570" s="155">
        <f t="shared" si="67"/>
        <v>40.422435296585107</v>
      </c>
      <c r="V570" s="155">
        <f t="shared" si="68"/>
        <v>-4.2097701149425709E-2</v>
      </c>
      <c r="W570" s="155">
        <f t="shared" si="69"/>
        <v>-40.506630698883953</v>
      </c>
      <c r="X570" s="155">
        <f t="shared" si="70"/>
        <v>-96.705466804928392</v>
      </c>
      <c r="Y570" s="155">
        <f t="shared" si="71"/>
        <v>-133.82553525354172</v>
      </c>
      <c r="Z570" s="155">
        <f t="shared" si="72"/>
        <v>-138.4308927056444</v>
      </c>
      <c r="AA570" s="68">
        <v>569</v>
      </c>
      <c r="AB570" s="2">
        <v>45681</v>
      </c>
      <c r="AC570" s="156">
        <v>16</v>
      </c>
      <c r="AD570" s="156">
        <v>116.3</v>
      </c>
    </row>
    <row r="571" spans="19:30" ht="15">
      <c r="S571" s="154">
        <f t="shared" si="65"/>
        <v>133.74133985124286</v>
      </c>
      <c r="T571" s="155">
        <f t="shared" si="66"/>
        <v>96.621271402629532</v>
      </c>
      <c r="U571" s="155">
        <f t="shared" si="67"/>
        <v>40.422435296585107</v>
      </c>
      <c r="V571" s="155">
        <f t="shared" si="68"/>
        <v>-4.2097701149425709E-2</v>
      </c>
      <c r="W571" s="155">
        <f t="shared" si="69"/>
        <v>-40.506630698883953</v>
      </c>
      <c r="X571" s="155">
        <f t="shared" si="70"/>
        <v>-96.705466804928392</v>
      </c>
      <c r="Y571" s="155">
        <f t="shared" si="71"/>
        <v>-133.82553525354172</v>
      </c>
      <c r="Z571" s="155">
        <f t="shared" si="72"/>
        <v>-138.4308927056444</v>
      </c>
      <c r="AA571" s="68">
        <v>570</v>
      </c>
      <c r="AB571" s="2">
        <v>45681</v>
      </c>
      <c r="AC571" s="156">
        <v>17</v>
      </c>
      <c r="AD571" s="156">
        <v>126.6</v>
      </c>
    </row>
    <row r="572" spans="19:30" ht="15">
      <c r="S572" s="154">
        <f t="shared" si="65"/>
        <v>133.74133985124286</v>
      </c>
      <c r="T572" s="155">
        <f t="shared" si="66"/>
        <v>96.621271402629532</v>
      </c>
      <c r="U572" s="155">
        <f t="shared" si="67"/>
        <v>40.422435296585107</v>
      </c>
      <c r="V572" s="155">
        <f t="shared" si="68"/>
        <v>-4.2097701149425709E-2</v>
      </c>
      <c r="W572" s="155">
        <f t="shared" si="69"/>
        <v>-40.506630698883953</v>
      </c>
      <c r="X572" s="155">
        <f t="shared" si="70"/>
        <v>-96.705466804928392</v>
      </c>
      <c r="Y572" s="155">
        <f t="shared" si="71"/>
        <v>-133.82553525354172</v>
      </c>
      <c r="Z572" s="155">
        <f t="shared" si="72"/>
        <v>-138.4308927056444</v>
      </c>
      <c r="AA572" s="68">
        <v>571</v>
      </c>
      <c r="AB572" s="2">
        <v>45681</v>
      </c>
      <c r="AC572" s="156">
        <v>18</v>
      </c>
      <c r="AD572" s="156">
        <v>108.80000000000001</v>
      </c>
    </row>
    <row r="573" spans="19:30" ht="15">
      <c r="S573" s="154">
        <f t="shared" si="65"/>
        <v>133.74133985124286</v>
      </c>
      <c r="T573" s="155">
        <f t="shared" si="66"/>
        <v>96.621271402629532</v>
      </c>
      <c r="U573" s="155">
        <f t="shared" si="67"/>
        <v>40.422435296585107</v>
      </c>
      <c r="V573" s="155">
        <f t="shared" si="68"/>
        <v>-4.2097701149425709E-2</v>
      </c>
      <c r="W573" s="155">
        <f t="shared" si="69"/>
        <v>-40.506630698883953</v>
      </c>
      <c r="X573" s="155">
        <f t="shared" si="70"/>
        <v>-96.705466804928392</v>
      </c>
      <c r="Y573" s="155">
        <f t="shared" si="71"/>
        <v>-133.82553525354172</v>
      </c>
      <c r="Z573" s="155">
        <f t="shared" si="72"/>
        <v>-138.4308927056444</v>
      </c>
      <c r="AA573" s="68">
        <v>572</v>
      </c>
      <c r="AB573" s="2">
        <v>45681</v>
      </c>
      <c r="AC573" s="156">
        <v>19</v>
      </c>
      <c r="AD573" s="156">
        <v>67.400000000000006</v>
      </c>
    </row>
    <row r="574" spans="19:30" ht="15">
      <c r="S574" s="154">
        <f t="shared" si="65"/>
        <v>133.74133985124286</v>
      </c>
      <c r="T574" s="155">
        <f t="shared" si="66"/>
        <v>96.621271402629532</v>
      </c>
      <c r="U574" s="155">
        <f t="shared" si="67"/>
        <v>40.422435296585107</v>
      </c>
      <c r="V574" s="155">
        <f t="shared" si="68"/>
        <v>-4.2097701149425709E-2</v>
      </c>
      <c r="W574" s="155">
        <f t="shared" si="69"/>
        <v>-40.506630698883953</v>
      </c>
      <c r="X574" s="155">
        <f t="shared" si="70"/>
        <v>-96.705466804928392</v>
      </c>
      <c r="Y574" s="155">
        <f t="shared" si="71"/>
        <v>-133.82553525354172</v>
      </c>
      <c r="Z574" s="155">
        <f t="shared" si="72"/>
        <v>-138.4308927056444</v>
      </c>
      <c r="AA574" s="68">
        <v>573</v>
      </c>
      <c r="AB574" s="2">
        <v>45681</v>
      </c>
      <c r="AC574" s="156">
        <v>20</v>
      </c>
      <c r="AD574" s="156">
        <v>12.7</v>
      </c>
    </row>
    <row r="575" spans="19:30" ht="15">
      <c r="S575" s="154">
        <f t="shared" si="65"/>
        <v>133.74133985124286</v>
      </c>
      <c r="T575" s="155">
        <f t="shared" si="66"/>
        <v>96.621271402629532</v>
      </c>
      <c r="U575" s="155">
        <f t="shared" si="67"/>
        <v>40.422435296585107</v>
      </c>
      <c r="V575" s="155">
        <f t="shared" si="68"/>
        <v>-4.2097701149425709E-2</v>
      </c>
      <c r="W575" s="155">
        <f t="shared" si="69"/>
        <v>-40.506630698883953</v>
      </c>
      <c r="X575" s="155">
        <f t="shared" si="70"/>
        <v>-96.705466804928392</v>
      </c>
      <c r="Y575" s="155">
        <f t="shared" si="71"/>
        <v>-133.82553525354172</v>
      </c>
      <c r="Z575" s="155">
        <f t="shared" si="72"/>
        <v>-138.4308927056444</v>
      </c>
      <c r="AA575" s="68">
        <v>574</v>
      </c>
      <c r="AB575" s="2">
        <v>45681</v>
      </c>
      <c r="AC575" s="156">
        <v>21</v>
      </c>
      <c r="AD575" s="156">
        <v>-42.1</v>
      </c>
    </row>
    <row r="576" spans="19:30" ht="15">
      <c r="S576" s="154">
        <f t="shared" si="65"/>
        <v>133.74133985124286</v>
      </c>
      <c r="T576" s="155">
        <f t="shared" si="66"/>
        <v>96.621271402629532</v>
      </c>
      <c r="U576" s="155">
        <f t="shared" si="67"/>
        <v>40.422435296585107</v>
      </c>
      <c r="V576" s="155">
        <f t="shared" si="68"/>
        <v>-4.2097701149425709E-2</v>
      </c>
      <c r="W576" s="155">
        <f t="shared" si="69"/>
        <v>-40.506630698883953</v>
      </c>
      <c r="X576" s="155">
        <f t="shared" si="70"/>
        <v>-96.705466804928392</v>
      </c>
      <c r="Y576" s="155">
        <f t="shared" si="71"/>
        <v>-133.82553525354172</v>
      </c>
      <c r="Z576" s="155">
        <f t="shared" si="72"/>
        <v>-138.4308927056444</v>
      </c>
      <c r="AA576" s="68">
        <v>575</v>
      </c>
      <c r="AB576" s="2">
        <v>45681</v>
      </c>
      <c r="AC576" s="156">
        <v>22</v>
      </c>
      <c r="AD576" s="156">
        <v>-84</v>
      </c>
    </row>
    <row r="577" spans="19:30" ht="15">
      <c r="S577" s="154">
        <f t="shared" si="65"/>
        <v>133.74133985124286</v>
      </c>
      <c r="T577" s="155">
        <f t="shared" si="66"/>
        <v>96.621271402629532</v>
      </c>
      <c r="U577" s="155">
        <f t="shared" si="67"/>
        <v>40.422435296585107</v>
      </c>
      <c r="V577" s="155">
        <f t="shared" si="68"/>
        <v>-4.2097701149425709E-2</v>
      </c>
      <c r="W577" s="155">
        <f t="shared" si="69"/>
        <v>-40.506630698883953</v>
      </c>
      <c r="X577" s="155">
        <f t="shared" si="70"/>
        <v>-96.705466804928392</v>
      </c>
      <c r="Y577" s="155">
        <f t="shared" si="71"/>
        <v>-133.82553525354172</v>
      </c>
      <c r="Z577" s="155">
        <f t="shared" si="72"/>
        <v>-138.4308927056444</v>
      </c>
      <c r="AA577" s="68">
        <v>576</v>
      </c>
      <c r="AB577" s="2">
        <v>45681</v>
      </c>
      <c r="AC577" s="156">
        <v>23</v>
      </c>
      <c r="AD577" s="156">
        <v>-103.60000000000001</v>
      </c>
    </row>
    <row r="578" spans="19:30" ht="15">
      <c r="S578" s="154">
        <f t="shared" si="65"/>
        <v>133.74133985124286</v>
      </c>
      <c r="T578" s="155">
        <f t="shared" si="66"/>
        <v>96.621271402629532</v>
      </c>
      <c r="U578" s="155">
        <f t="shared" si="67"/>
        <v>40.422435296585107</v>
      </c>
      <c r="V578" s="155">
        <f t="shared" si="68"/>
        <v>-4.2097701149425709E-2</v>
      </c>
      <c r="W578" s="155">
        <f t="shared" si="69"/>
        <v>-40.506630698883953</v>
      </c>
      <c r="X578" s="155">
        <f t="shared" si="70"/>
        <v>-96.705466804928392</v>
      </c>
      <c r="Y578" s="155">
        <f t="shared" si="71"/>
        <v>-133.82553525354172</v>
      </c>
      <c r="Z578" s="155">
        <f t="shared" si="72"/>
        <v>-138.4308927056444</v>
      </c>
      <c r="AA578" s="68">
        <v>577</v>
      </c>
      <c r="AB578" s="2">
        <v>45682</v>
      </c>
      <c r="AC578" s="156">
        <v>0</v>
      </c>
      <c r="AD578" s="156">
        <v>-97.3</v>
      </c>
    </row>
    <row r="579" spans="19:30" ht="15">
      <c r="S579" s="154">
        <f t="shared" ref="S579:S642" si="73">$B$8</f>
        <v>133.74133985124286</v>
      </c>
      <c r="T579" s="155">
        <f t="shared" ref="T579:T642" si="74">$B$9</f>
        <v>96.621271402629532</v>
      </c>
      <c r="U579" s="155">
        <f t="shared" ref="U579:U642" si="75">$B$10</f>
        <v>40.422435296585107</v>
      </c>
      <c r="V579" s="155">
        <f t="shared" ref="V579:V642" si="76">$B$11</f>
        <v>-4.2097701149425709E-2</v>
      </c>
      <c r="W579" s="155">
        <f t="shared" ref="W579:W642" si="77">$B$12</f>
        <v>-40.506630698883953</v>
      </c>
      <c r="X579" s="155">
        <f t="shared" ref="X579:X642" si="78">$B$13</f>
        <v>-96.705466804928392</v>
      </c>
      <c r="Y579" s="155">
        <f t="shared" ref="Y579:Y642" si="79">$B$14</f>
        <v>-133.82553525354172</v>
      </c>
      <c r="Z579" s="155">
        <f t="shared" ref="Z579:Z642" si="80">$B$15</f>
        <v>-138.4308927056444</v>
      </c>
      <c r="AA579" s="68">
        <v>578</v>
      </c>
      <c r="AB579" s="2">
        <v>45682</v>
      </c>
      <c r="AC579" s="156">
        <v>1</v>
      </c>
      <c r="AD579" s="156">
        <v>-68.300000000000011</v>
      </c>
    </row>
    <row r="580" spans="19:30" ht="15">
      <c r="S580" s="154">
        <f t="shared" si="73"/>
        <v>133.74133985124286</v>
      </c>
      <c r="T580" s="155">
        <f t="shared" si="74"/>
        <v>96.621271402629532</v>
      </c>
      <c r="U580" s="155">
        <f t="shared" si="75"/>
        <v>40.422435296585107</v>
      </c>
      <c r="V580" s="155">
        <f t="shared" si="76"/>
        <v>-4.2097701149425709E-2</v>
      </c>
      <c r="W580" s="155">
        <f t="shared" si="77"/>
        <v>-40.506630698883953</v>
      </c>
      <c r="X580" s="155">
        <f t="shared" si="78"/>
        <v>-96.705466804928392</v>
      </c>
      <c r="Y580" s="155">
        <f t="shared" si="79"/>
        <v>-133.82553525354172</v>
      </c>
      <c r="Z580" s="155">
        <f t="shared" si="80"/>
        <v>-138.4308927056444</v>
      </c>
      <c r="AA580" s="68">
        <v>579</v>
      </c>
      <c r="AB580" s="2">
        <v>45682</v>
      </c>
      <c r="AC580" s="156">
        <v>2</v>
      </c>
      <c r="AD580" s="156">
        <v>-25.1</v>
      </c>
    </row>
    <row r="581" spans="19:30" ht="15">
      <c r="S581" s="154">
        <f t="shared" si="73"/>
        <v>133.74133985124286</v>
      </c>
      <c r="T581" s="155">
        <f t="shared" si="74"/>
        <v>96.621271402629532</v>
      </c>
      <c r="U581" s="155">
        <f t="shared" si="75"/>
        <v>40.422435296585107</v>
      </c>
      <c r="V581" s="155">
        <f t="shared" si="76"/>
        <v>-4.2097701149425709E-2</v>
      </c>
      <c r="W581" s="155">
        <f t="shared" si="77"/>
        <v>-40.506630698883953</v>
      </c>
      <c r="X581" s="155">
        <f t="shared" si="78"/>
        <v>-96.705466804928392</v>
      </c>
      <c r="Y581" s="155">
        <f t="shared" si="79"/>
        <v>-133.82553525354172</v>
      </c>
      <c r="Z581" s="155">
        <f t="shared" si="80"/>
        <v>-138.4308927056444</v>
      </c>
      <c r="AA581" s="68">
        <v>580</v>
      </c>
      <c r="AB581" s="2">
        <v>45682</v>
      </c>
      <c r="AC581" s="156">
        <v>3</v>
      </c>
      <c r="AD581" s="156">
        <v>20.200000000000003</v>
      </c>
    </row>
    <row r="582" spans="19:30" ht="15">
      <c r="S582" s="154">
        <f t="shared" si="73"/>
        <v>133.74133985124286</v>
      </c>
      <c r="T582" s="155">
        <f t="shared" si="74"/>
        <v>96.621271402629532</v>
      </c>
      <c r="U582" s="155">
        <f t="shared" si="75"/>
        <v>40.422435296585107</v>
      </c>
      <c r="V582" s="155">
        <f t="shared" si="76"/>
        <v>-4.2097701149425709E-2</v>
      </c>
      <c r="W582" s="155">
        <f t="shared" si="77"/>
        <v>-40.506630698883953</v>
      </c>
      <c r="X582" s="155">
        <f t="shared" si="78"/>
        <v>-96.705466804928392</v>
      </c>
      <c r="Y582" s="155">
        <f t="shared" si="79"/>
        <v>-133.82553525354172</v>
      </c>
      <c r="Z582" s="155">
        <f t="shared" si="80"/>
        <v>-138.4308927056444</v>
      </c>
      <c r="AA582" s="68">
        <v>581</v>
      </c>
      <c r="AB582" s="2">
        <v>45682</v>
      </c>
      <c r="AC582" s="156">
        <v>4</v>
      </c>
      <c r="AD582" s="156">
        <v>55.400000000000006</v>
      </c>
    </row>
    <row r="583" spans="19:30" ht="15">
      <c r="S583" s="154">
        <f t="shared" si="73"/>
        <v>133.74133985124286</v>
      </c>
      <c r="T583" s="155">
        <f t="shared" si="74"/>
        <v>96.621271402629532</v>
      </c>
      <c r="U583" s="155">
        <f t="shared" si="75"/>
        <v>40.422435296585107</v>
      </c>
      <c r="V583" s="155">
        <f t="shared" si="76"/>
        <v>-4.2097701149425709E-2</v>
      </c>
      <c r="W583" s="155">
        <f t="shared" si="77"/>
        <v>-40.506630698883953</v>
      </c>
      <c r="X583" s="155">
        <f t="shared" si="78"/>
        <v>-96.705466804928392</v>
      </c>
      <c r="Y583" s="155">
        <f t="shared" si="79"/>
        <v>-133.82553525354172</v>
      </c>
      <c r="Z583" s="155">
        <f t="shared" si="80"/>
        <v>-138.4308927056444</v>
      </c>
      <c r="AA583" s="68">
        <v>582</v>
      </c>
      <c r="AB583" s="2">
        <v>45682</v>
      </c>
      <c r="AC583" s="156">
        <v>5</v>
      </c>
      <c r="AD583" s="156">
        <v>71.3</v>
      </c>
    </row>
    <row r="584" spans="19:30" ht="15">
      <c r="S584" s="154">
        <f t="shared" si="73"/>
        <v>133.74133985124286</v>
      </c>
      <c r="T584" s="155">
        <f t="shared" si="74"/>
        <v>96.621271402629532</v>
      </c>
      <c r="U584" s="155">
        <f t="shared" si="75"/>
        <v>40.422435296585107</v>
      </c>
      <c r="V584" s="155">
        <f t="shared" si="76"/>
        <v>-4.2097701149425709E-2</v>
      </c>
      <c r="W584" s="155">
        <f t="shared" si="77"/>
        <v>-40.506630698883953</v>
      </c>
      <c r="X584" s="155">
        <f t="shared" si="78"/>
        <v>-96.705466804928392</v>
      </c>
      <c r="Y584" s="155">
        <f t="shared" si="79"/>
        <v>-133.82553525354172</v>
      </c>
      <c r="Z584" s="155">
        <f t="shared" si="80"/>
        <v>-138.4308927056444</v>
      </c>
      <c r="AA584" s="68">
        <v>583</v>
      </c>
      <c r="AB584" s="2">
        <v>45682</v>
      </c>
      <c r="AC584" s="156">
        <v>6</v>
      </c>
      <c r="AD584" s="156">
        <v>64.2</v>
      </c>
    </row>
    <row r="585" spans="19:30" ht="15">
      <c r="S585" s="154">
        <f t="shared" si="73"/>
        <v>133.74133985124286</v>
      </c>
      <c r="T585" s="155">
        <f t="shared" si="74"/>
        <v>96.621271402629532</v>
      </c>
      <c r="U585" s="155">
        <f t="shared" si="75"/>
        <v>40.422435296585107</v>
      </c>
      <c r="V585" s="155">
        <f t="shared" si="76"/>
        <v>-4.2097701149425709E-2</v>
      </c>
      <c r="W585" s="155">
        <f t="shared" si="77"/>
        <v>-40.506630698883953</v>
      </c>
      <c r="X585" s="155">
        <f t="shared" si="78"/>
        <v>-96.705466804928392</v>
      </c>
      <c r="Y585" s="155">
        <f t="shared" si="79"/>
        <v>-133.82553525354172</v>
      </c>
      <c r="Z585" s="155">
        <f t="shared" si="80"/>
        <v>-138.4308927056444</v>
      </c>
      <c r="AA585" s="68">
        <v>584</v>
      </c>
      <c r="AB585" s="2">
        <v>45682</v>
      </c>
      <c r="AC585" s="156">
        <v>7</v>
      </c>
      <c r="AD585" s="156">
        <v>36.299999999999997</v>
      </c>
    </row>
    <row r="586" spans="19:30" ht="15">
      <c r="S586" s="154">
        <f t="shared" si="73"/>
        <v>133.74133985124286</v>
      </c>
      <c r="T586" s="155">
        <f t="shared" si="74"/>
        <v>96.621271402629532</v>
      </c>
      <c r="U586" s="155">
        <f t="shared" si="75"/>
        <v>40.422435296585107</v>
      </c>
      <c r="V586" s="155">
        <f t="shared" si="76"/>
        <v>-4.2097701149425709E-2</v>
      </c>
      <c r="W586" s="155">
        <f t="shared" si="77"/>
        <v>-40.506630698883953</v>
      </c>
      <c r="X586" s="155">
        <f t="shared" si="78"/>
        <v>-96.705466804928392</v>
      </c>
      <c r="Y586" s="155">
        <f t="shared" si="79"/>
        <v>-133.82553525354172</v>
      </c>
      <c r="Z586" s="155">
        <f t="shared" si="80"/>
        <v>-138.4308927056444</v>
      </c>
      <c r="AA586" s="68">
        <v>585</v>
      </c>
      <c r="AB586" s="2">
        <v>45682</v>
      </c>
      <c r="AC586" s="156">
        <v>8</v>
      </c>
      <c r="AD586" s="156">
        <v>-4.5</v>
      </c>
    </row>
    <row r="587" spans="19:30" ht="15">
      <c r="S587" s="154">
        <f t="shared" si="73"/>
        <v>133.74133985124286</v>
      </c>
      <c r="T587" s="155">
        <f t="shared" si="74"/>
        <v>96.621271402629532</v>
      </c>
      <c r="U587" s="155">
        <f t="shared" si="75"/>
        <v>40.422435296585107</v>
      </c>
      <c r="V587" s="155">
        <f t="shared" si="76"/>
        <v>-4.2097701149425709E-2</v>
      </c>
      <c r="W587" s="155">
        <f t="shared" si="77"/>
        <v>-40.506630698883953</v>
      </c>
      <c r="X587" s="155">
        <f t="shared" si="78"/>
        <v>-96.705466804928392</v>
      </c>
      <c r="Y587" s="155">
        <f t="shared" si="79"/>
        <v>-133.82553525354172</v>
      </c>
      <c r="Z587" s="155">
        <f t="shared" si="80"/>
        <v>-138.4308927056444</v>
      </c>
      <c r="AA587" s="68">
        <v>586</v>
      </c>
      <c r="AB587" s="2">
        <v>45682</v>
      </c>
      <c r="AC587" s="156">
        <v>9</v>
      </c>
      <c r="AD587" s="156">
        <v>-46.800000000000004</v>
      </c>
    </row>
    <row r="588" spans="19:30" ht="15">
      <c r="S588" s="154">
        <f t="shared" si="73"/>
        <v>133.74133985124286</v>
      </c>
      <c r="T588" s="155">
        <f t="shared" si="74"/>
        <v>96.621271402629532</v>
      </c>
      <c r="U588" s="155">
        <f t="shared" si="75"/>
        <v>40.422435296585107</v>
      </c>
      <c r="V588" s="155">
        <f t="shared" si="76"/>
        <v>-4.2097701149425709E-2</v>
      </c>
      <c r="W588" s="155">
        <f t="shared" si="77"/>
        <v>-40.506630698883953</v>
      </c>
      <c r="X588" s="155">
        <f t="shared" si="78"/>
        <v>-96.705466804928392</v>
      </c>
      <c r="Y588" s="155">
        <f t="shared" si="79"/>
        <v>-133.82553525354172</v>
      </c>
      <c r="Z588" s="155">
        <f t="shared" si="80"/>
        <v>-138.4308927056444</v>
      </c>
      <c r="AA588" s="68">
        <v>587</v>
      </c>
      <c r="AB588" s="2">
        <v>45682</v>
      </c>
      <c r="AC588" s="156">
        <v>10</v>
      </c>
      <c r="AD588" s="156">
        <v>-78.8</v>
      </c>
    </row>
    <row r="589" spans="19:30" ht="15">
      <c r="S589" s="154">
        <f t="shared" si="73"/>
        <v>133.74133985124286</v>
      </c>
      <c r="T589" s="155">
        <f t="shared" si="74"/>
        <v>96.621271402629532</v>
      </c>
      <c r="U589" s="155">
        <f t="shared" si="75"/>
        <v>40.422435296585107</v>
      </c>
      <c r="V589" s="155">
        <f t="shared" si="76"/>
        <v>-4.2097701149425709E-2</v>
      </c>
      <c r="W589" s="155">
        <f t="shared" si="77"/>
        <v>-40.506630698883953</v>
      </c>
      <c r="X589" s="155">
        <f t="shared" si="78"/>
        <v>-96.705466804928392</v>
      </c>
      <c r="Y589" s="155">
        <f t="shared" si="79"/>
        <v>-133.82553525354172</v>
      </c>
      <c r="Z589" s="155">
        <f t="shared" si="80"/>
        <v>-138.4308927056444</v>
      </c>
      <c r="AA589" s="68">
        <v>588</v>
      </c>
      <c r="AB589" s="2">
        <v>45682</v>
      </c>
      <c r="AC589" s="156">
        <v>11</v>
      </c>
      <c r="AD589" s="156">
        <v>-91.4</v>
      </c>
    </row>
    <row r="590" spans="19:30" ht="15">
      <c r="S590" s="154">
        <f t="shared" si="73"/>
        <v>133.74133985124286</v>
      </c>
      <c r="T590" s="155">
        <f t="shared" si="74"/>
        <v>96.621271402629532</v>
      </c>
      <c r="U590" s="155">
        <f t="shared" si="75"/>
        <v>40.422435296585107</v>
      </c>
      <c r="V590" s="155">
        <f t="shared" si="76"/>
        <v>-4.2097701149425709E-2</v>
      </c>
      <c r="W590" s="155">
        <f t="shared" si="77"/>
        <v>-40.506630698883953</v>
      </c>
      <c r="X590" s="155">
        <f t="shared" si="78"/>
        <v>-96.705466804928392</v>
      </c>
      <c r="Y590" s="155">
        <f t="shared" si="79"/>
        <v>-133.82553525354172</v>
      </c>
      <c r="Z590" s="155">
        <f t="shared" si="80"/>
        <v>-138.4308927056444</v>
      </c>
      <c r="AA590" s="68">
        <v>589</v>
      </c>
      <c r="AB590" s="2">
        <v>45682</v>
      </c>
      <c r="AC590" s="156">
        <v>12</v>
      </c>
      <c r="AD590" s="156">
        <v>-80.400000000000006</v>
      </c>
    </row>
    <row r="591" spans="19:30" ht="15">
      <c r="S591" s="154">
        <f t="shared" si="73"/>
        <v>133.74133985124286</v>
      </c>
      <c r="T591" s="155">
        <f t="shared" si="74"/>
        <v>96.621271402629532</v>
      </c>
      <c r="U591" s="155">
        <f t="shared" si="75"/>
        <v>40.422435296585107</v>
      </c>
      <c r="V591" s="155">
        <f t="shared" si="76"/>
        <v>-4.2097701149425709E-2</v>
      </c>
      <c r="W591" s="155">
        <f t="shared" si="77"/>
        <v>-40.506630698883953</v>
      </c>
      <c r="X591" s="155">
        <f t="shared" si="78"/>
        <v>-96.705466804928392</v>
      </c>
      <c r="Y591" s="155">
        <f t="shared" si="79"/>
        <v>-133.82553525354172</v>
      </c>
      <c r="Z591" s="155">
        <f t="shared" si="80"/>
        <v>-138.4308927056444</v>
      </c>
      <c r="AA591" s="68">
        <v>590</v>
      </c>
      <c r="AB591" s="2">
        <v>45682</v>
      </c>
      <c r="AC591" s="156">
        <v>13</v>
      </c>
      <c r="AD591" s="156">
        <v>-47.5</v>
      </c>
    </row>
    <row r="592" spans="19:30" ht="15">
      <c r="S592" s="154">
        <f t="shared" si="73"/>
        <v>133.74133985124286</v>
      </c>
      <c r="T592" s="155">
        <f t="shared" si="74"/>
        <v>96.621271402629532</v>
      </c>
      <c r="U592" s="155">
        <f t="shared" si="75"/>
        <v>40.422435296585107</v>
      </c>
      <c r="V592" s="155">
        <f t="shared" si="76"/>
        <v>-4.2097701149425709E-2</v>
      </c>
      <c r="W592" s="155">
        <f t="shared" si="77"/>
        <v>-40.506630698883953</v>
      </c>
      <c r="X592" s="155">
        <f t="shared" si="78"/>
        <v>-96.705466804928392</v>
      </c>
      <c r="Y592" s="155">
        <f t="shared" si="79"/>
        <v>-133.82553525354172</v>
      </c>
      <c r="Z592" s="155">
        <f t="shared" si="80"/>
        <v>-138.4308927056444</v>
      </c>
      <c r="AA592" s="68">
        <v>591</v>
      </c>
      <c r="AB592" s="2">
        <v>45682</v>
      </c>
      <c r="AC592" s="156">
        <v>14</v>
      </c>
      <c r="AD592" s="156">
        <v>-0.3</v>
      </c>
    </row>
    <row r="593" spans="19:30" ht="15">
      <c r="S593" s="154">
        <f t="shared" si="73"/>
        <v>133.74133985124286</v>
      </c>
      <c r="T593" s="155">
        <f t="shared" si="74"/>
        <v>96.621271402629532</v>
      </c>
      <c r="U593" s="155">
        <f t="shared" si="75"/>
        <v>40.422435296585107</v>
      </c>
      <c r="V593" s="155">
        <f t="shared" si="76"/>
        <v>-4.2097701149425709E-2</v>
      </c>
      <c r="W593" s="155">
        <f t="shared" si="77"/>
        <v>-40.506630698883953</v>
      </c>
      <c r="X593" s="155">
        <f t="shared" si="78"/>
        <v>-96.705466804928392</v>
      </c>
      <c r="Y593" s="155">
        <f t="shared" si="79"/>
        <v>-133.82553525354172</v>
      </c>
      <c r="Z593" s="155">
        <f t="shared" si="80"/>
        <v>-138.4308927056444</v>
      </c>
      <c r="AA593" s="68">
        <v>592</v>
      </c>
      <c r="AB593" s="2">
        <v>45682</v>
      </c>
      <c r="AC593" s="156">
        <v>15</v>
      </c>
      <c r="AD593" s="156">
        <v>50.2</v>
      </c>
    </row>
    <row r="594" spans="19:30" ht="15">
      <c r="S594" s="154">
        <f t="shared" si="73"/>
        <v>133.74133985124286</v>
      </c>
      <c r="T594" s="155">
        <f t="shared" si="74"/>
        <v>96.621271402629532</v>
      </c>
      <c r="U594" s="155">
        <f t="shared" si="75"/>
        <v>40.422435296585107</v>
      </c>
      <c r="V594" s="155">
        <f t="shared" si="76"/>
        <v>-4.2097701149425709E-2</v>
      </c>
      <c r="W594" s="155">
        <f t="shared" si="77"/>
        <v>-40.506630698883953</v>
      </c>
      <c r="X594" s="155">
        <f t="shared" si="78"/>
        <v>-96.705466804928392</v>
      </c>
      <c r="Y594" s="155">
        <f t="shared" si="79"/>
        <v>-133.82553525354172</v>
      </c>
      <c r="Z594" s="155">
        <f t="shared" si="80"/>
        <v>-138.4308927056444</v>
      </c>
      <c r="AA594" s="68">
        <v>593</v>
      </c>
      <c r="AB594" s="2">
        <v>45682</v>
      </c>
      <c r="AC594" s="156">
        <v>16</v>
      </c>
      <c r="AD594" s="156">
        <v>92</v>
      </c>
    </row>
    <row r="595" spans="19:30" ht="15">
      <c r="S595" s="154">
        <f t="shared" si="73"/>
        <v>133.74133985124286</v>
      </c>
      <c r="T595" s="155">
        <f t="shared" si="74"/>
        <v>96.621271402629532</v>
      </c>
      <c r="U595" s="155">
        <f t="shared" si="75"/>
        <v>40.422435296585107</v>
      </c>
      <c r="V595" s="155">
        <f t="shared" si="76"/>
        <v>-4.2097701149425709E-2</v>
      </c>
      <c r="W595" s="155">
        <f t="shared" si="77"/>
        <v>-40.506630698883953</v>
      </c>
      <c r="X595" s="155">
        <f t="shared" si="78"/>
        <v>-96.705466804928392</v>
      </c>
      <c r="Y595" s="155">
        <f t="shared" si="79"/>
        <v>-133.82553525354172</v>
      </c>
      <c r="Z595" s="155">
        <f t="shared" si="80"/>
        <v>-138.4308927056444</v>
      </c>
      <c r="AA595" s="68">
        <v>594</v>
      </c>
      <c r="AB595" s="2">
        <v>45682</v>
      </c>
      <c r="AC595" s="156">
        <v>17</v>
      </c>
      <c r="AD595" s="156">
        <v>115.3</v>
      </c>
    </row>
    <row r="596" spans="19:30" ht="15">
      <c r="S596" s="154">
        <f t="shared" si="73"/>
        <v>133.74133985124286</v>
      </c>
      <c r="T596" s="155">
        <f t="shared" si="74"/>
        <v>96.621271402629532</v>
      </c>
      <c r="U596" s="155">
        <f t="shared" si="75"/>
        <v>40.422435296585107</v>
      </c>
      <c r="V596" s="155">
        <f t="shared" si="76"/>
        <v>-4.2097701149425709E-2</v>
      </c>
      <c r="W596" s="155">
        <f t="shared" si="77"/>
        <v>-40.506630698883953</v>
      </c>
      <c r="X596" s="155">
        <f t="shared" si="78"/>
        <v>-96.705466804928392</v>
      </c>
      <c r="Y596" s="155">
        <f t="shared" si="79"/>
        <v>-133.82553525354172</v>
      </c>
      <c r="Z596" s="155">
        <f t="shared" si="80"/>
        <v>-138.4308927056444</v>
      </c>
      <c r="AA596" s="68">
        <v>595</v>
      </c>
      <c r="AB596" s="2">
        <v>45682</v>
      </c>
      <c r="AC596" s="156">
        <v>18</v>
      </c>
      <c r="AD596" s="156">
        <v>114.6</v>
      </c>
    </row>
    <row r="597" spans="19:30" ht="15">
      <c r="S597" s="154">
        <f t="shared" si="73"/>
        <v>133.74133985124286</v>
      </c>
      <c r="T597" s="155">
        <f t="shared" si="74"/>
        <v>96.621271402629532</v>
      </c>
      <c r="U597" s="155">
        <f t="shared" si="75"/>
        <v>40.422435296585107</v>
      </c>
      <c r="V597" s="155">
        <f t="shared" si="76"/>
        <v>-4.2097701149425709E-2</v>
      </c>
      <c r="W597" s="155">
        <f t="shared" si="77"/>
        <v>-40.506630698883953</v>
      </c>
      <c r="X597" s="155">
        <f t="shared" si="78"/>
        <v>-96.705466804928392</v>
      </c>
      <c r="Y597" s="155">
        <f t="shared" si="79"/>
        <v>-133.82553525354172</v>
      </c>
      <c r="Z597" s="155">
        <f t="shared" si="80"/>
        <v>-138.4308927056444</v>
      </c>
      <c r="AA597" s="68">
        <v>596</v>
      </c>
      <c r="AB597" s="2">
        <v>45682</v>
      </c>
      <c r="AC597" s="156">
        <v>19</v>
      </c>
      <c r="AD597" s="156">
        <v>90.4</v>
      </c>
    </row>
    <row r="598" spans="19:30" ht="15">
      <c r="S598" s="154">
        <f t="shared" si="73"/>
        <v>133.74133985124286</v>
      </c>
      <c r="T598" s="155">
        <f t="shared" si="74"/>
        <v>96.621271402629532</v>
      </c>
      <c r="U598" s="155">
        <f t="shared" si="75"/>
        <v>40.422435296585107</v>
      </c>
      <c r="V598" s="155">
        <f t="shared" si="76"/>
        <v>-4.2097701149425709E-2</v>
      </c>
      <c r="W598" s="155">
        <f t="shared" si="77"/>
        <v>-40.506630698883953</v>
      </c>
      <c r="X598" s="155">
        <f t="shared" si="78"/>
        <v>-96.705466804928392</v>
      </c>
      <c r="Y598" s="155">
        <f t="shared" si="79"/>
        <v>-133.82553525354172</v>
      </c>
      <c r="Z598" s="155">
        <f t="shared" si="80"/>
        <v>-138.4308927056444</v>
      </c>
      <c r="AA598" s="68">
        <v>597</v>
      </c>
      <c r="AB598" s="2">
        <v>45682</v>
      </c>
      <c r="AC598" s="156">
        <v>20</v>
      </c>
      <c r="AD598" s="156">
        <v>48.6</v>
      </c>
    </row>
    <row r="599" spans="19:30" ht="15">
      <c r="S599" s="154">
        <f t="shared" si="73"/>
        <v>133.74133985124286</v>
      </c>
      <c r="T599" s="155">
        <f t="shared" si="74"/>
        <v>96.621271402629532</v>
      </c>
      <c r="U599" s="155">
        <f t="shared" si="75"/>
        <v>40.422435296585107</v>
      </c>
      <c r="V599" s="155">
        <f t="shared" si="76"/>
        <v>-4.2097701149425709E-2</v>
      </c>
      <c r="W599" s="155">
        <f t="shared" si="77"/>
        <v>-40.506630698883953</v>
      </c>
      <c r="X599" s="155">
        <f t="shared" si="78"/>
        <v>-96.705466804928392</v>
      </c>
      <c r="Y599" s="155">
        <f t="shared" si="79"/>
        <v>-133.82553525354172</v>
      </c>
      <c r="Z599" s="155">
        <f t="shared" si="80"/>
        <v>-138.4308927056444</v>
      </c>
      <c r="AA599" s="68">
        <v>598</v>
      </c>
      <c r="AB599" s="2">
        <v>45682</v>
      </c>
      <c r="AC599" s="156">
        <v>21</v>
      </c>
      <c r="AD599" s="156">
        <v>-0.6</v>
      </c>
    </row>
    <row r="600" spans="19:30" ht="15">
      <c r="S600" s="154">
        <f t="shared" si="73"/>
        <v>133.74133985124286</v>
      </c>
      <c r="T600" s="155">
        <f t="shared" si="74"/>
        <v>96.621271402629532</v>
      </c>
      <c r="U600" s="155">
        <f t="shared" si="75"/>
        <v>40.422435296585107</v>
      </c>
      <c r="V600" s="155">
        <f t="shared" si="76"/>
        <v>-4.2097701149425709E-2</v>
      </c>
      <c r="W600" s="155">
        <f t="shared" si="77"/>
        <v>-40.506630698883953</v>
      </c>
      <c r="X600" s="155">
        <f t="shared" si="78"/>
        <v>-96.705466804928392</v>
      </c>
      <c r="Y600" s="155">
        <f t="shared" si="79"/>
        <v>-133.82553525354172</v>
      </c>
      <c r="Z600" s="155">
        <f t="shared" si="80"/>
        <v>-138.4308927056444</v>
      </c>
      <c r="AA600" s="68">
        <v>599</v>
      </c>
      <c r="AB600" s="2">
        <v>45682</v>
      </c>
      <c r="AC600" s="156">
        <v>22</v>
      </c>
      <c r="AD600" s="156">
        <v>-46</v>
      </c>
    </row>
    <row r="601" spans="19:30" ht="15">
      <c r="S601" s="154">
        <f t="shared" si="73"/>
        <v>133.74133985124286</v>
      </c>
      <c r="T601" s="155">
        <f t="shared" si="74"/>
        <v>96.621271402629532</v>
      </c>
      <c r="U601" s="155">
        <f t="shared" si="75"/>
        <v>40.422435296585107</v>
      </c>
      <c r="V601" s="155">
        <f t="shared" si="76"/>
        <v>-4.2097701149425709E-2</v>
      </c>
      <c r="W601" s="155">
        <f t="shared" si="77"/>
        <v>-40.506630698883953</v>
      </c>
      <c r="X601" s="155">
        <f t="shared" si="78"/>
        <v>-96.705466804928392</v>
      </c>
      <c r="Y601" s="155">
        <f t="shared" si="79"/>
        <v>-133.82553525354172</v>
      </c>
      <c r="Z601" s="155">
        <f t="shared" si="80"/>
        <v>-138.4308927056444</v>
      </c>
      <c r="AA601" s="68">
        <v>600</v>
      </c>
      <c r="AB601" s="2">
        <v>45682</v>
      </c>
      <c r="AC601" s="156">
        <v>23</v>
      </c>
      <c r="AD601" s="156">
        <v>-77.400000000000006</v>
      </c>
    </row>
    <row r="602" spans="19:30" ht="15">
      <c r="S602" s="154">
        <f t="shared" si="73"/>
        <v>133.74133985124286</v>
      </c>
      <c r="T602" s="155">
        <f t="shared" si="74"/>
        <v>96.621271402629532</v>
      </c>
      <c r="U602" s="155">
        <f t="shared" si="75"/>
        <v>40.422435296585107</v>
      </c>
      <c r="V602" s="155">
        <f t="shared" si="76"/>
        <v>-4.2097701149425709E-2</v>
      </c>
      <c r="W602" s="155">
        <f t="shared" si="77"/>
        <v>-40.506630698883953</v>
      </c>
      <c r="X602" s="155">
        <f t="shared" si="78"/>
        <v>-96.705466804928392</v>
      </c>
      <c r="Y602" s="155">
        <f t="shared" si="79"/>
        <v>-133.82553525354172</v>
      </c>
      <c r="Z602" s="155">
        <f t="shared" si="80"/>
        <v>-138.4308927056444</v>
      </c>
      <c r="AA602" s="68">
        <v>601</v>
      </c>
      <c r="AB602" s="2">
        <v>45683</v>
      </c>
      <c r="AC602" s="156">
        <v>0</v>
      </c>
      <c r="AD602" s="156">
        <v>-88.7</v>
      </c>
    </row>
    <row r="603" spans="19:30" ht="15">
      <c r="S603" s="154">
        <f t="shared" si="73"/>
        <v>133.74133985124286</v>
      </c>
      <c r="T603" s="155">
        <f t="shared" si="74"/>
        <v>96.621271402629532</v>
      </c>
      <c r="U603" s="155">
        <f t="shared" si="75"/>
        <v>40.422435296585107</v>
      </c>
      <c r="V603" s="155">
        <f t="shared" si="76"/>
        <v>-4.2097701149425709E-2</v>
      </c>
      <c r="W603" s="155">
        <f t="shared" si="77"/>
        <v>-40.506630698883953</v>
      </c>
      <c r="X603" s="155">
        <f t="shared" si="78"/>
        <v>-96.705466804928392</v>
      </c>
      <c r="Y603" s="155">
        <f t="shared" si="79"/>
        <v>-133.82553525354172</v>
      </c>
      <c r="Z603" s="155">
        <f t="shared" si="80"/>
        <v>-138.4308927056444</v>
      </c>
      <c r="AA603" s="68">
        <v>602</v>
      </c>
      <c r="AB603" s="2">
        <v>45683</v>
      </c>
      <c r="AC603" s="156">
        <v>1</v>
      </c>
      <c r="AD603" s="156">
        <v>-78.8</v>
      </c>
    </row>
    <row r="604" spans="19:30" ht="15">
      <c r="S604" s="154">
        <f t="shared" si="73"/>
        <v>133.74133985124286</v>
      </c>
      <c r="T604" s="155">
        <f t="shared" si="74"/>
        <v>96.621271402629532</v>
      </c>
      <c r="U604" s="155">
        <f t="shared" si="75"/>
        <v>40.422435296585107</v>
      </c>
      <c r="V604" s="155">
        <f t="shared" si="76"/>
        <v>-4.2097701149425709E-2</v>
      </c>
      <c r="W604" s="155">
        <f t="shared" si="77"/>
        <v>-40.506630698883953</v>
      </c>
      <c r="X604" s="155">
        <f t="shared" si="78"/>
        <v>-96.705466804928392</v>
      </c>
      <c r="Y604" s="155">
        <f t="shared" si="79"/>
        <v>-133.82553525354172</v>
      </c>
      <c r="Z604" s="155">
        <f t="shared" si="80"/>
        <v>-138.4308927056444</v>
      </c>
      <c r="AA604" s="68">
        <v>603</v>
      </c>
      <c r="AB604" s="2">
        <v>45683</v>
      </c>
      <c r="AC604" s="156">
        <v>2</v>
      </c>
      <c r="AD604" s="156">
        <v>-52.1</v>
      </c>
    </row>
    <row r="605" spans="19:30" ht="15">
      <c r="S605" s="154">
        <f t="shared" si="73"/>
        <v>133.74133985124286</v>
      </c>
      <c r="T605" s="155">
        <f t="shared" si="74"/>
        <v>96.621271402629532</v>
      </c>
      <c r="U605" s="155">
        <f t="shared" si="75"/>
        <v>40.422435296585107</v>
      </c>
      <c r="V605" s="155">
        <f t="shared" si="76"/>
        <v>-4.2097701149425709E-2</v>
      </c>
      <c r="W605" s="155">
        <f t="shared" si="77"/>
        <v>-40.506630698883953</v>
      </c>
      <c r="X605" s="155">
        <f t="shared" si="78"/>
        <v>-96.705466804928392</v>
      </c>
      <c r="Y605" s="155">
        <f t="shared" si="79"/>
        <v>-133.82553525354172</v>
      </c>
      <c r="Z605" s="155">
        <f t="shared" si="80"/>
        <v>-138.4308927056444</v>
      </c>
      <c r="AA605" s="68">
        <v>604</v>
      </c>
      <c r="AB605" s="2">
        <v>45683</v>
      </c>
      <c r="AC605" s="156">
        <v>3</v>
      </c>
      <c r="AD605" s="156">
        <v>-16.900000000000002</v>
      </c>
    </row>
    <row r="606" spans="19:30" ht="15">
      <c r="S606" s="154">
        <f t="shared" si="73"/>
        <v>133.74133985124286</v>
      </c>
      <c r="T606" s="155">
        <f t="shared" si="74"/>
        <v>96.621271402629532</v>
      </c>
      <c r="U606" s="155">
        <f t="shared" si="75"/>
        <v>40.422435296585107</v>
      </c>
      <c r="V606" s="155">
        <f t="shared" si="76"/>
        <v>-4.2097701149425709E-2</v>
      </c>
      <c r="W606" s="155">
        <f t="shared" si="77"/>
        <v>-40.506630698883953</v>
      </c>
      <c r="X606" s="155">
        <f t="shared" si="78"/>
        <v>-96.705466804928392</v>
      </c>
      <c r="Y606" s="155">
        <f t="shared" si="79"/>
        <v>-133.82553525354172</v>
      </c>
      <c r="Z606" s="155">
        <f t="shared" si="80"/>
        <v>-138.4308927056444</v>
      </c>
      <c r="AA606" s="68">
        <v>605</v>
      </c>
      <c r="AB606" s="2">
        <v>45683</v>
      </c>
      <c r="AC606" s="156">
        <v>4</v>
      </c>
      <c r="AD606" s="156">
        <v>16.900000000000002</v>
      </c>
    </row>
    <row r="607" spans="19:30" ht="15">
      <c r="S607" s="154">
        <f t="shared" si="73"/>
        <v>133.74133985124286</v>
      </c>
      <c r="T607" s="155">
        <f t="shared" si="74"/>
        <v>96.621271402629532</v>
      </c>
      <c r="U607" s="155">
        <f t="shared" si="75"/>
        <v>40.422435296585107</v>
      </c>
      <c r="V607" s="155">
        <f t="shared" si="76"/>
        <v>-4.2097701149425709E-2</v>
      </c>
      <c r="W607" s="155">
        <f t="shared" si="77"/>
        <v>-40.506630698883953</v>
      </c>
      <c r="X607" s="155">
        <f t="shared" si="78"/>
        <v>-96.705466804928392</v>
      </c>
      <c r="Y607" s="155">
        <f t="shared" si="79"/>
        <v>-133.82553525354172</v>
      </c>
      <c r="Z607" s="155">
        <f t="shared" si="80"/>
        <v>-138.4308927056444</v>
      </c>
      <c r="AA607" s="68">
        <v>606</v>
      </c>
      <c r="AB607" s="2">
        <v>45683</v>
      </c>
      <c r="AC607" s="156">
        <v>5</v>
      </c>
      <c r="AD607" s="156">
        <v>40</v>
      </c>
    </row>
    <row r="608" spans="19:30" ht="15">
      <c r="S608" s="154">
        <f t="shared" si="73"/>
        <v>133.74133985124286</v>
      </c>
      <c r="T608" s="155">
        <f t="shared" si="74"/>
        <v>96.621271402629532</v>
      </c>
      <c r="U608" s="155">
        <f t="shared" si="75"/>
        <v>40.422435296585107</v>
      </c>
      <c r="V608" s="155">
        <f t="shared" si="76"/>
        <v>-4.2097701149425709E-2</v>
      </c>
      <c r="W608" s="155">
        <f t="shared" si="77"/>
        <v>-40.506630698883953</v>
      </c>
      <c r="X608" s="155">
        <f t="shared" si="78"/>
        <v>-96.705466804928392</v>
      </c>
      <c r="Y608" s="155">
        <f t="shared" si="79"/>
        <v>-133.82553525354172</v>
      </c>
      <c r="Z608" s="155">
        <f t="shared" si="80"/>
        <v>-138.4308927056444</v>
      </c>
      <c r="AA608" s="68">
        <v>607</v>
      </c>
      <c r="AB608" s="2">
        <v>45683</v>
      </c>
      <c r="AC608" s="156">
        <v>6</v>
      </c>
      <c r="AD608" s="156">
        <v>46.6</v>
      </c>
    </row>
    <row r="609" spans="19:30" ht="15">
      <c r="S609" s="154">
        <f t="shared" si="73"/>
        <v>133.74133985124286</v>
      </c>
      <c r="T609" s="155">
        <f t="shared" si="74"/>
        <v>96.621271402629532</v>
      </c>
      <c r="U609" s="155">
        <f t="shared" si="75"/>
        <v>40.422435296585107</v>
      </c>
      <c r="V609" s="155">
        <f t="shared" si="76"/>
        <v>-4.2097701149425709E-2</v>
      </c>
      <c r="W609" s="155">
        <f t="shared" si="77"/>
        <v>-40.506630698883953</v>
      </c>
      <c r="X609" s="155">
        <f t="shared" si="78"/>
        <v>-96.705466804928392</v>
      </c>
      <c r="Y609" s="155">
        <f t="shared" si="79"/>
        <v>-133.82553525354172</v>
      </c>
      <c r="Z609" s="155">
        <f t="shared" si="80"/>
        <v>-138.4308927056444</v>
      </c>
      <c r="AA609" s="68">
        <v>608</v>
      </c>
      <c r="AB609" s="2">
        <v>45683</v>
      </c>
      <c r="AC609" s="156">
        <v>7</v>
      </c>
      <c r="AD609" s="156">
        <v>35.4</v>
      </c>
    </row>
    <row r="610" spans="19:30" ht="15">
      <c r="S610" s="154">
        <f t="shared" si="73"/>
        <v>133.74133985124286</v>
      </c>
      <c r="T610" s="155">
        <f t="shared" si="74"/>
        <v>96.621271402629532</v>
      </c>
      <c r="U610" s="155">
        <f t="shared" si="75"/>
        <v>40.422435296585107</v>
      </c>
      <c r="V610" s="155">
        <f t="shared" si="76"/>
        <v>-4.2097701149425709E-2</v>
      </c>
      <c r="W610" s="155">
        <f t="shared" si="77"/>
        <v>-40.506630698883953</v>
      </c>
      <c r="X610" s="155">
        <f t="shared" si="78"/>
        <v>-96.705466804928392</v>
      </c>
      <c r="Y610" s="155">
        <f t="shared" si="79"/>
        <v>-133.82553525354172</v>
      </c>
      <c r="Z610" s="155">
        <f t="shared" si="80"/>
        <v>-138.4308927056444</v>
      </c>
      <c r="AA610" s="68">
        <v>609</v>
      </c>
      <c r="AB610" s="2">
        <v>45683</v>
      </c>
      <c r="AC610" s="156">
        <v>8</v>
      </c>
      <c r="AD610" s="156">
        <v>10.199999999999999</v>
      </c>
    </row>
    <row r="611" spans="19:30" ht="15">
      <c r="S611" s="154">
        <f t="shared" si="73"/>
        <v>133.74133985124286</v>
      </c>
      <c r="T611" s="155">
        <f t="shared" si="74"/>
        <v>96.621271402629532</v>
      </c>
      <c r="U611" s="155">
        <f t="shared" si="75"/>
        <v>40.422435296585107</v>
      </c>
      <c r="V611" s="155">
        <f t="shared" si="76"/>
        <v>-4.2097701149425709E-2</v>
      </c>
      <c r="W611" s="155">
        <f t="shared" si="77"/>
        <v>-40.506630698883953</v>
      </c>
      <c r="X611" s="155">
        <f t="shared" si="78"/>
        <v>-96.705466804928392</v>
      </c>
      <c r="Y611" s="155">
        <f t="shared" si="79"/>
        <v>-133.82553525354172</v>
      </c>
      <c r="Z611" s="155">
        <f t="shared" si="80"/>
        <v>-138.4308927056444</v>
      </c>
      <c r="AA611" s="68">
        <v>610</v>
      </c>
      <c r="AB611" s="2">
        <v>45683</v>
      </c>
      <c r="AC611" s="156">
        <v>9</v>
      </c>
      <c r="AD611" s="156">
        <v>-21.7</v>
      </c>
    </row>
    <row r="612" spans="19:30" ht="15">
      <c r="S612" s="154">
        <f t="shared" si="73"/>
        <v>133.74133985124286</v>
      </c>
      <c r="T612" s="155">
        <f t="shared" si="74"/>
        <v>96.621271402629532</v>
      </c>
      <c r="U612" s="155">
        <f t="shared" si="75"/>
        <v>40.422435296585107</v>
      </c>
      <c r="V612" s="155">
        <f t="shared" si="76"/>
        <v>-4.2097701149425709E-2</v>
      </c>
      <c r="W612" s="155">
        <f t="shared" si="77"/>
        <v>-40.506630698883953</v>
      </c>
      <c r="X612" s="155">
        <f t="shared" si="78"/>
        <v>-96.705466804928392</v>
      </c>
      <c r="Y612" s="155">
        <f t="shared" si="79"/>
        <v>-133.82553525354172</v>
      </c>
      <c r="Z612" s="155">
        <f t="shared" si="80"/>
        <v>-138.4308927056444</v>
      </c>
      <c r="AA612" s="68">
        <v>611</v>
      </c>
      <c r="AB612" s="2">
        <v>45683</v>
      </c>
      <c r="AC612" s="156">
        <v>10</v>
      </c>
      <c r="AD612" s="156">
        <v>-50.9</v>
      </c>
    </row>
    <row r="613" spans="19:30" ht="15">
      <c r="S613" s="154">
        <f t="shared" si="73"/>
        <v>133.74133985124286</v>
      </c>
      <c r="T613" s="155">
        <f t="shared" si="74"/>
        <v>96.621271402629532</v>
      </c>
      <c r="U613" s="155">
        <f t="shared" si="75"/>
        <v>40.422435296585107</v>
      </c>
      <c r="V613" s="155">
        <f t="shared" si="76"/>
        <v>-4.2097701149425709E-2</v>
      </c>
      <c r="W613" s="155">
        <f t="shared" si="77"/>
        <v>-40.506630698883953</v>
      </c>
      <c r="X613" s="155">
        <f t="shared" si="78"/>
        <v>-96.705466804928392</v>
      </c>
      <c r="Y613" s="155">
        <f t="shared" si="79"/>
        <v>-133.82553525354172</v>
      </c>
      <c r="Z613" s="155">
        <f t="shared" si="80"/>
        <v>-138.4308927056444</v>
      </c>
      <c r="AA613" s="68">
        <v>612</v>
      </c>
      <c r="AB613" s="2">
        <v>45683</v>
      </c>
      <c r="AC613" s="156">
        <v>11</v>
      </c>
      <c r="AD613" s="156">
        <v>-68.899999999999991</v>
      </c>
    </row>
    <row r="614" spans="19:30" ht="15">
      <c r="S614" s="154">
        <f t="shared" si="73"/>
        <v>133.74133985124286</v>
      </c>
      <c r="T614" s="155">
        <f t="shared" si="74"/>
        <v>96.621271402629532</v>
      </c>
      <c r="U614" s="155">
        <f t="shared" si="75"/>
        <v>40.422435296585107</v>
      </c>
      <c r="V614" s="155">
        <f t="shared" si="76"/>
        <v>-4.2097701149425709E-2</v>
      </c>
      <c r="W614" s="155">
        <f t="shared" si="77"/>
        <v>-40.506630698883953</v>
      </c>
      <c r="X614" s="155">
        <f t="shared" si="78"/>
        <v>-96.705466804928392</v>
      </c>
      <c r="Y614" s="155">
        <f t="shared" si="79"/>
        <v>-133.82553525354172</v>
      </c>
      <c r="Z614" s="155">
        <f t="shared" si="80"/>
        <v>-138.4308927056444</v>
      </c>
      <c r="AA614" s="68">
        <v>613</v>
      </c>
      <c r="AB614" s="2">
        <v>45683</v>
      </c>
      <c r="AC614" s="156">
        <v>12</v>
      </c>
      <c r="AD614" s="156">
        <v>-69.8</v>
      </c>
    </row>
    <row r="615" spans="19:30" ht="15">
      <c r="S615" s="154">
        <f t="shared" si="73"/>
        <v>133.74133985124286</v>
      </c>
      <c r="T615" s="155">
        <f t="shared" si="74"/>
        <v>96.621271402629532</v>
      </c>
      <c r="U615" s="155">
        <f t="shared" si="75"/>
        <v>40.422435296585107</v>
      </c>
      <c r="V615" s="155">
        <f t="shared" si="76"/>
        <v>-4.2097701149425709E-2</v>
      </c>
      <c r="W615" s="155">
        <f t="shared" si="77"/>
        <v>-40.506630698883953</v>
      </c>
      <c r="X615" s="155">
        <f t="shared" si="78"/>
        <v>-96.705466804928392</v>
      </c>
      <c r="Y615" s="155">
        <f t="shared" si="79"/>
        <v>-133.82553525354172</v>
      </c>
      <c r="Z615" s="155">
        <f t="shared" si="80"/>
        <v>-138.4308927056444</v>
      </c>
      <c r="AA615" s="68">
        <v>614</v>
      </c>
      <c r="AB615" s="2">
        <v>45683</v>
      </c>
      <c r="AC615" s="156">
        <v>13</v>
      </c>
      <c r="AD615" s="156">
        <v>-52.300000000000004</v>
      </c>
    </row>
    <row r="616" spans="19:30" ht="15">
      <c r="S616" s="154">
        <f t="shared" si="73"/>
        <v>133.74133985124286</v>
      </c>
      <c r="T616" s="155">
        <f t="shared" si="74"/>
        <v>96.621271402629532</v>
      </c>
      <c r="U616" s="155">
        <f t="shared" si="75"/>
        <v>40.422435296585107</v>
      </c>
      <c r="V616" s="155">
        <f t="shared" si="76"/>
        <v>-4.2097701149425709E-2</v>
      </c>
      <c r="W616" s="155">
        <f t="shared" si="77"/>
        <v>-40.506630698883953</v>
      </c>
      <c r="X616" s="155">
        <f t="shared" si="78"/>
        <v>-96.705466804928392</v>
      </c>
      <c r="Y616" s="155">
        <f t="shared" si="79"/>
        <v>-133.82553525354172</v>
      </c>
      <c r="Z616" s="155">
        <f t="shared" si="80"/>
        <v>-138.4308927056444</v>
      </c>
      <c r="AA616" s="68">
        <v>615</v>
      </c>
      <c r="AB616" s="2">
        <v>45683</v>
      </c>
      <c r="AC616" s="156">
        <v>14</v>
      </c>
      <c r="AD616" s="156">
        <v>-19.600000000000001</v>
      </c>
    </row>
    <row r="617" spans="19:30" ht="15">
      <c r="S617" s="154">
        <f t="shared" si="73"/>
        <v>133.74133985124286</v>
      </c>
      <c r="T617" s="155">
        <f t="shared" si="74"/>
        <v>96.621271402629532</v>
      </c>
      <c r="U617" s="155">
        <f t="shared" si="75"/>
        <v>40.422435296585107</v>
      </c>
      <c r="V617" s="155">
        <f t="shared" si="76"/>
        <v>-4.2097701149425709E-2</v>
      </c>
      <c r="W617" s="155">
        <f t="shared" si="77"/>
        <v>-40.506630698883953</v>
      </c>
      <c r="X617" s="155">
        <f t="shared" si="78"/>
        <v>-96.705466804928392</v>
      </c>
      <c r="Y617" s="155">
        <f t="shared" si="79"/>
        <v>-133.82553525354172</v>
      </c>
      <c r="Z617" s="155">
        <f t="shared" si="80"/>
        <v>-138.4308927056444</v>
      </c>
      <c r="AA617" s="68">
        <v>616</v>
      </c>
      <c r="AB617" s="2">
        <v>45683</v>
      </c>
      <c r="AC617" s="156">
        <v>15</v>
      </c>
      <c r="AD617" s="156">
        <v>21</v>
      </c>
    </row>
    <row r="618" spans="19:30" ht="15">
      <c r="S618" s="154">
        <f t="shared" si="73"/>
        <v>133.74133985124286</v>
      </c>
      <c r="T618" s="155">
        <f t="shared" si="74"/>
        <v>96.621271402629532</v>
      </c>
      <c r="U618" s="155">
        <f t="shared" si="75"/>
        <v>40.422435296585107</v>
      </c>
      <c r="V618" s="155">
        <f t="shared" si="76"/>
        <v>-4.2097701149425709E-2</v>
      </c>
      <c r="W618" s="155">
        <f t="shared" si="77"/>
        <v>-40.506630698883953</v>
      </c>
      <c r="X618" s="155">
        <f t="shared" si="78"/>
        <v>-96.705466804928392</v>
      </c>
      <c r="Y618" s="155">
        <f t="shared" si="79"/>
        <v>-133.82553525354172</v>
      </c>
      <c r="Z618" s="155">
        <f t="shared" si="80"/>
        <v>-138.4308927056444</v>
      </c>
      <c r="AA618" s="68">
        <v>617</v>
      </c>
      <c r="AB618" s="2">
        <v>45683</v>
      </c>
      <c r="AC618" s="156">
        <v>16</v>
      </c>
      <c r="AD618" s="156">
        <v>60.3</v>
      </c>
    </row>
    <row r="619" spans="19:30" ht="15">
      <c r="S619" s="154">
        <f t="shared" si="73"/>
        <v>133.74133985124286</v>
      </c>
      <c r="T619" s="155">
        <f t="shared" si="74"/>
        <v>96.621271402629532</v>
      </c>
      <c r="U619" s="155">
        <f t="shared" si="75"/>
        <v>40.422435296585107</v>
      </c>
      <c r="V619" s="155">
        <f t="shared" si="76"/>
        <v>-4.2097701149425709E-2</v>
      </c>
      <c r="W619" s="155">
        <f t="shared" si="77"/>
        <v>-40.506630698883953</v>
      </c>
      <c r="X619" s="155">
        <f t="shared" si="78"/>
        <v>-96.705466804928392</v>
      </c>
      <c r="Y619" s="155">
        <f t="shared" si="79"/>
        <v>-133.82553525354172</v>
      </c>
      <c r="Z619" s="155">
        <f t="shared" si="80"/>
        <v>-138.4308927056444</v>
      </c>
      <c r="AA619" s="68">
        <v>618</v>
      </c>
      <c r="AB619" s="2">
        <v>45683</v>
      </c>
      <c r="AC619" s="156">
        <v>17</v>
      </c>
      <c r="AD619" s="156">
        <v>89.3</v>
      </c>
    </row>
    <row r="620" spans="19:30" ht="15">
      <c r="S620" s="154">
        <f t="shared" si="73"/>
        <v>133.74133985124286</v>
      </c>
      <c r="T620" s="155">
        <f t="shared" si="74"/>
        <v>96.621271402629532</v>
      </c>
      <c r="U620" s="155">
        <f t="shared" si="75"/>
        <v>40.422435296585107</v>
      </c>
      <c r="V620" s="155">
        <f t="shared" si="76"/>
        <v>-4.2097701149425709E-2</v>
      </c>
      <c r="W620" s="155">
        <f t="shared" si="77"/>
        <v>-40.506630698883953</v>
      </c>
      <c r="X620" s="155">
        <f t="shared" si="78"/>
        <v>-96.705466804928392</v>
      </c>
      <c r="Y620" s="155">
        <f t="shared" si="79"/>
        <v>-133.82553525354172</v>
      </c>
      <c r="Z620" s="155">
        <f t="shared" si="80"/>
        <v>-138.4308927056444</v>
      </c>
      <c r="AA620" s="68">
        <v>619</v>
      </c>
      <c r="AB620" s="2">
        <v>45683</v>
      </c>
      <c r="AC620" s="156">
        <v>18</v>
      </c>
      <c r="AD620" s="156">
        <v>101.6</v>
      </c>
    </row>
    <row r="621" spans="19:30" ht="15">
      <c r="S621" s="154">
        <f t="shared" si="73"/>
        <v>133.74133985124286</v>
      </c>
      <c r="T621" s="155">
        <f t="shared" si="74"/>
        <v>96.621271402629532</v>
      </c>
      <c r="U621" s="155">
        <f t="shared" si="75"/>
        <v>40.422435296585107</v>
      </c>
      <c r="V621" s="155">
        <f t="shared" si="76"/>
        <v>-4.2097701149425709E-2</v>
      </c>
      <c r="W621" s="155">
        <f t="shared" si="77"/>
        <v>-40.506630698883953</v>
      </c>
      <c r="X621" s="155">
        <f t="shared" si="78"/>
        <v>-96.705466804928392</v>
      </c>
      <c r="Y621" s="155">
        <f t="shared" si="79"/>
        <v>-133.82553525354172</v>
      </c>
      <c r="Z621" s="155">
        <f t="shared" si="80"/>
        <v>-138.4308927056444</v>
      </c>
      <c r="AA621" s="68">
        <v>620</v>
      </c>
      <c r="AB621" s="2">
        <v>45683</v>
      </c>
      <c r="AC621" s="156">
        <v>19</v>
      </c>
      <c r="AD621" s="156">
        <v>94.6</v>
      </c>
    </row>
    <row r="622" spans="19:30" ht="15">
      <c r="S622" s="154">
        <f t="shared" si="73"/>
        <v>133.74133985124286</v>
      </c>
      <c r="T622" s="155">
        <f t="shared" si="74"/>
        <v>96.621271402629532</v>
      </c>
      <c r="U622" s="155">
        <f t="shared" si="75"/>
        <v>40.422435296585107</v>
      </c>
      <c r="V622" s="155">
        <f t="shared" si="76"/>
        <v>-4.2097701149425709E-2</v>
      </c>
      <c r="W622" s="155">
        <f t="shared" si="77"/>
        <v>-40.506630698883953</v>
      </c>
      <c r="X622" s="155">
        <f t="shared" si="78"/>
        <v>-96.705466804928392</v>
      </c>
      <c r="Y622" s="155">
        <f t="shared" si="79"/>
        <v>-133.82553525354172</v>
      </c>
      <c r="Z622" s="155">
        <f t="shared" si="80"/>
        <v>-138.4308927056444</v>
      </c>
      <c r="AA622" s="68">
        <v>621</v>
      </c>
      <c r="AB622" s="2">
        <v>45683</v>
      </c>
      <c r="AC622" s="156">
        <v>20</v>
      </c>
      <c r="AD622" s="156">
        <v>70.099999999999994</v>
      </c>
    </row>
    <row r="623" spans="19:30" ht="15">
      <c r="S623" s="154">
        <f t="shared" si="73"/>
        <v>133.74133985124286</v>
      </c>
      <c r="T623" s="155">
        <f t="shared" si="74"/>
        <v>96.621271402629532</v>
      </c>
      <c r="U623" s="155">
        <f t="shared" si="75"/>
        <v>40.422435296585107</v>
      </c>
      <c r="V623" s="155">
        <f t="shared" si="76"/>
        <v>-4.2097701149425709E-2</v>
      </c>
      <c r="W623" s="155">
        <f t="shared" si="77"/>
        <v>-40.506630698883953</v>
      </c>
      <c r="X623" s="155">
        <f t="shared" si="78"/>
        <v>-96.705466804928392</v>
      </c>
      <c r="Y623" s="155">
        <f t="shared" si="79"/>
        <v>-133.82553525354172</v>
      </c>
      <c r="Z623" s="155">
        <f t="shared" si="80"/>
        <v>-138.4308927056444</v>
      </c>
      <c r="AA623" s="68">
        <v>622</v>
      </c>
      <c r="AB623" s="2">
        <v>45683</v>
      </c>
      <c r="AC623" s="156">
        <v>21</v>
      </c>
      <c r="AD623" s="156">
        <v>34.1</v>
      </c>
    </row>
    <row r="624" spans="19:30" ht="15">
      <c r="S624" s="154">
        <f t="shared" si="73"/>
        <v>133.74133985124286</v>
      </c>
      <c r="T624" s="155">
        <f t="shared" si="74"/>
        <v>96.621271402629532</v>
      </c>
      <c r="U624" s="155">
        <f t="shared" si="75"/>
        <v>40.422435296585107</v>
      </c>
      <c r="V624" s="155">
        <f t="shared" si="76"/>
        <v>-4.2097701149425709E-2</v>
      </c>
      <c r="W624" s="155">
        <f t="shared" si="77"/>
        <v>-40.506630698883953</v>
      </c>
      <c r="X624" s="155">
        <f t="shared" si="78"/>
        <v>-96.705466804928392</v>
      </c>
      <c r="Y624" s="155">
        <f t="shared" si="79"/>
        <v>-133.82553525354172</v>
      </c>
      <c r="Z624" s="155">
        <f t="shared" si="80"/>
        <v>-138.4308927056444</v>
      </c>
      <c r="AA624" s="68">
        <v>623</v>
      </c>
      <c r="AB624" s="2">
        <v>45683</v>
      </c>
      <c r="AC624" s="156">
        <v>22</v>
      </c>
      <c r="AD624" s="156">
        <v>-5.3</v>
      </c>
    </row>
    <row r="625" spans="19:30" ht="15">
      <c r="S625" s="154">
        <f t="shared" si="73"/>
        <v>133.74133985124286</v>
      </c>
      <c r="T625" s="155">
        <f t="shared" si="74"/>
        <v>96.621271402629532</v>
      </c>
      <c r="U625" s="155">
        <f t="shared" si="75"/>
        <v>40.422435296585107</v>
      </c>
      <c r="V625" s="155">
        <f t="shared" si="76"/>
        <v>-4.2097701149425709E-2</v>
      </c>
      <c r="W625" s="155">
        <f t="shared" si="77"/>
        <v>-40.506630698883953</v>
      </c>
      <c r="X625" s="155">
        <f t="shared" si="78"/>
        <v>-96.705466804928392</v>
      </c>
      <c r="Y625" s="155">
        <f t="shared" si="79"/>
        <v>-133.82553525354172</v>
      </c>
      <c r="Z625" s="155">
        <f t="shared" si="80"/>
        <v>-138.4308927056444</v>
      </c>
      <c r="AA625" s="68">
        <v>624</v>
      </c>
      <c r="AB625" s="2">
        <v>45683</v>
      </c>
      <c r="AC625" s="156">
        <v>23</v>
      </c>
      <c r="AD625" s="156">
        <v>-39.5</v>
      </c>
    </row>
    <row r="626" spans="19:30" ht="15">
      <c r="S626" s="154">
        <f t="shared" si="73"/>
        <v>133.74133985124286</v>
      </c>
      <c r="T626" s="155">
        <f t="shared" si="74"/>
        <v>96.621271402629532</v>
      </c>
      <c r="U626" s="155">
        <f t="shared" si="75"/>
        <v>40.422435296585107</v>
      </c>
      <c r="V626" s="155">
        <f t="shared" si="76"/>
        <v>-4.2097701149425709E-2</v>
      </c>
      <c r="W626" s="155">
        <f t="shared" si="77"/>
        <v>-40.506630698883953</v>
      </c>
      <c r="X626" s="155">
        <f t="shared" si="78"/>
        <v>-96.705466804928392</v>
      </c>
      <c r="Y626" s="155">
        <f t="shared" si="79"/>
        <v>-133.82553525354172</v>
      </c>
      <c r="Z626" s="155">
        <f t="shared" si="80"/>
        <v>-138.4308927056444</v>
      </c>
      <c r="AA626" s="68">
        <v>625</v>
      </c>
      <c r="AB626" s="2">
        <v>45684</v>
      </c>
      <c r="AC626" s="156">
        <v>0</v>
      </c>
      <c r="AD626" s="156">
        <v>-61.6</v>
      </c>
    </row>
    <row r="627" spans="19:30" ht="15">
      <c r="S627" s="154">
        <f t="shared" si="73"/>
        <v>133.74133985124286</v>
      </c>
      <c r="T627" s="155">
        <f t="shared" si="74"/>
        <v>96.621271402629532</v>
      </c>
      <c r="U627" s="155">
        <f t="shared" si="75"/>
        <v>40.422435296585107</v>
      </c>
      <c r="V627" s="155">
        <f t="shared" si="76"/>
        <v>-4.2097701149425709E-2</v>
      </c>
      <c r="W627" s="155">
        <f t="shared" si="77"/>
        <v>-40.506630698883953</v>
      </c>
      <c r="X627" s="155">
        <f t="shared" si="78"/>
        <v>-96.705466804928392</v>
      </c>
      <c r="Y627" s="155">
        <f t="shared" si="79"/>
        <v>-133.82553525354172</v>
      </c>
      <c r="Z627" s="155">
        <f t="shared" si="80"/>
        <v>-138.4308927056444</v>
      </c>
      <c r="AA627" s="68">
        <v>626</v>
      </c>
      <c r="AB627" s="2">
        <v>45684</v>
      </c>
      <c r="AC627" s="156">
        <v>1</v>
      </c>
      <c r="AD627" s="156">
        <v>-68.2</v>
      </c>
    </row>
    <row r="628" spans="19:30" ht="15">
      <c r="S628" s="154">
        <f t="shared" si="73"/>
        <v>133.74133985124286</v>
      </c>
      <c r="T628" s="155">
        <f t="shared" si="74"/>
        <v>96.621271402629532</v>
      </c>
      <c r="U628" s="155">
        <f t="shared" si="75"/>
        <v>40.422435296585107</v>
      </c>
      <c r="V628" s="155">
        <f t="shared" si="76"/>
        <v>-4.2097701149425709E-2</v>
      </c>
      <c r="W628" s="155">
        <f t="shared" si="77"/>
        <v>-40.506630698883953</v>
      </c>
      <c r="X628" s="155">
        <f t="shared" si="78"/>
        <v>-96.705466804928392</v>
      </c>
      <c r="Y628" s="155">
        <f t="shared" si="79"/>
        <v>-133.82553525354172</v>
      </c>
      <c r="Z628" s="155">
        <f t="shared" si="80"/>
        <v>-138.4308927056444</v>
      </c>
      <c r="AA628" s="68">
        <v>627</v>
      </c>
      <c r="AB628" s="2">
        <v>45684</v>
      </c>
      <c r="AC628" s="156">
        <v>2</v>
      </c>
      <c r="AD628" s="156">
        <v>-59.699999999999996</v>
      </c>
    </row>
    <row r="629" spans="19:30" ht="15">
      <c r="S629" s="154">
        <f t="shared" si="73"/>
        <v>133.74133985124286</v>
      </c>
      <c r="T629" s="155">
        <f t="shared" si="74"/>
        <v>96.621271402629532</v>
      </c>
      <c r="U629" s="155">
        <f t="shared" si="75"/>
        <v>40.422435296585107</v>
      </c>
      <c r="V629" s="155">
        <f t="shared" si="76"/>
        <v>-4.2097701149425709E-2</v>
      </c>
      <c r="W629" s="155">
        <f t="shared" si="77"/>
        <v>-40.506630698883953</v>
      </c>
      <c r="X629" s="155">
        <f t="shared" si="78"/>
        <v>-96.705466804928392</v>
      </c>
      <c r="Y629" s="155">
        <f t="shared" si="79"/>
        <v>-133.82553525354172</v>
      </c>
      <c r="Z629" s="155">
        <f t="shared" si="80"/>
        <v>-138.4308927056444</v>
      </c>
      <c r="AA629" s="68">
        <v>628</v>
      </c>
      <c r="AB629" s="2">
        <v>45684</v>
      </c>
      <c r="AC629" s="156">
        <v>3</v>
      </c>
      <c r="AD629" s="156">
        <v>-40.1</v>
      </c>
    </row>
    <row r="630" spans="19:30" ht="15">
      <c r="S630" s="154">
        <f t="shared" si="73"/>
        <v>133.74133985124286</v>
      </c>
      <c r="T630" s="155">
        <f t="shared" si="74"/>
        <v>96.621271402629532</v>
      </c>
      <c r="U630" s="155">
        <f t="shared" si="75"/>
        <v>40.422435296585107</v>
      </c>
      <c r="V630" s="155">
        <f t="shared" si="76"/>
        <v>-4.2097701149425709E-2</v>
      </c>
      <c r="W630" s="155">
        <f t="shared" si="77"/>
        <v>-40.506630698883953</v>
      </c>
      <c r="X630" s="155">
        <f t="shared" si="78"/>
        <v>-96.705466804928392</v>
      </c>
      <c r="Y630" s="155">
        <f t="shared" si="79"/>
        <v>-133.82553525354172</v>
      </c>
      <c r="Z630" s="155">
        <f t="shared" si="80"/>
        <v>-138.4308927056444</v>
      </c>
      <c r="AA630" s="68">
        <v>629</v>
      </c>
      <c r="AB630" s="2">
        <v>45684</v>
      </c>
      <c r="AC630" s="156">
        <v>4</v>
      </c>
      <c r="AD630" s="156">
        <v>-15.9</v>
      </c>
    </row>
    <row r="631" spans="19:30" ht="15">
      <c r="S631" s="154">
        <f t="shared" si="73"/>
        <v>133.74133985124286</v>
      </c>
      <c r="T631" s="155">
        <f t="shared" si="74"/>
        <v>96.621271402629532</v>
      </c>
      <c r="U631" s="155">
        <f t="shared" si="75"/>
        <v>40.422435296585107</v>
      </c>
      <c r="V631" s="155">
        <f t="shared" si="76"/>
        <v>-4.2097701149425709E-2</v>
      </c>
      <c r="W631" s="155">
        <f t="shared" si="77"/>
        <v>-40.506630698883953</v>
      </c>
      <c r="X631" s="155">
        <f t="shared" si="78"/>
        <v>-96.705466804928392</v>
      </c>
      <c r="Y631" s="155">
        <f t="shared" si="79"/>
        <v>-133.82553525354172</v>
      </c>
      <c r="Z631" s="155">
        <f t="shared" si="80"/>
        <v>-138.4308927056444</v>
      </c>
      <c r="AA631" s="68">
        <v>630</v>
      </c>
      <c r="AB631" s="2">
        <v>45684</v>
      </c>
      <c r="AC631" s="156">
        <v>5</v>
      </c>
      <c r="AD631" s="156">
        <v>5.7</v>
      </c>
    </row>
    <row r="632" spans="19:30" ht="15">
      <c r="S632" s="154">
        <f t="shared" si="73"/>
        <v>133.74133985124286</v>
      </c>
      <c r="T632" s="155">
        <f t="shared" si="74"/>
        <v>96.621271402629532</v>
      </c>
      <c r="U632" s="155">
        <f t="shared" si="75"/>
        <v>40.422435296585107</v>
      </c>
      <c r="V632" s="155">
        <f t="shared" si="76"/>
        <v>-4.2097701149425709E-2</v>
      </c>
      <c r="W632" s="155">
        <f t="shared" si="77"/>
        <v>-40.506630698883953</v>
      </c>
      <c r="X632" s="155">
        <f t="shared" si="78"/>
        <v>-96.705466804928392</v>
      </c>
      <c r="Y632" s="155">
        <f t="shared" si="79"/>
        <v>-133.82553525354172</v>
      </c>
      <c r="Z632" s="155">
        <f t="shared" si="80"/>
        <v>-138.4308927056444</v>
      </c>
      <c r="AA632" s="68">
        <v>631</v>
      </c>
      <c r="AB632" s="2">
        <v>45684</v>
      </c>
      <c r="AC632" s="156">
        <v>6</v>
      </c>
      <c r="AD632" s="156">
        <v>18.899999999999999</v>
      </c>
    </row>
    <row r="633" spans="19:30" ht="15">
      <c r="S633" s="154">
        <f t="shared" si="73"/>
        <v>133.74133985124286</v>
      </c>
      <c r="T633" s="155">
        <f t="shared" si="74"/>
        <v>96.621271402629532</v>
      </c>
      <c r="U633" s="155">
        <f t="shared" si="75"/>
        <v>40.422435296585107</v>
      </c>
      <c r="V633" s="155">
        <f t="shared" si="76"/>
        <v>-4.2097701149425709E-2</v>
      </c>
      <c r="W633" s="155">
        <f t="shared" si="77"/>
        <v>-40.506630698883953</v>
      </c>
      <c r="X633" s="155">
        <f t="shared" si="78"/>
        <v>-96.705466804928392</v>
      </c>
      <c r="Y633" s="155">
        <f t="shared" si="79"/>
        <v>-133.82553525354172</v>
      </c>
      <c r="Z633" s="155">
        <f t="shared" si="80"/>
        <v>-138.4308927056444</v>
      </c>
      <c r="AA633" s="68">
        <v>632</v>
      </c>
      <c r="AB633" s="2">
        <v>45684</v>
      </c>
      <c r="AC633" s="156">
        <v>7</v>
      </c>
      <c r="AD633" s="156">
        <v>20.5</v>
      </c>
    </row>
    <row r="634" spans="19:30" ht="15">
      <c r="S634" s="154">
        <f t="shared" si="73"/>
        <v>133.74133985124286</v>
      </c>
      <c r="T634" s="155">
        <f t="shared" si="74"/>
        <v>96.621271402629532</v>
      </c>
      <c r="U634" s="155">
        <f t="shared" si="75"/>
        <v>40.422435296585107</v>
      </c>
      <c r="V634" s="155">
        <f t="shared" si="76"/>
        <v>-4.2097701149425709E-2</v>
      </c>
      <c r="W634" s="155">
        <f t="shared" si="77"/>
        <v>-40.506630698883953</v>
      </c>
      <c r="X634" s="155">
        <f t="shared" si="78"/>
        <v>-96.705466804928392</v>
      </c>
      <c r="Y634" s="155">
        <f t="shared" si="79"/>
        <v>-133.82553525354172</v>
      </c>
      <c r="Z634" s="155">
        <f t="shared" si="80"/>
        <v>-138.4308927056444</v>
      </c>
      <c r="AA634" s="68">
        <v>633</v>
      </c>
      <c r="AB634" s="2">
        <v>45684</v>
      </c>
      <c r="AC634" s="156">
        <v>8</v>
      </c>
      <c r="AD634" s="156">
        <v>10.7</v>
      </c>
    </row>
    <row r="635" spans="19:30" ht="15">
      <c r="S635" s="154">
        <f t="shared" si="73"/>
        <v>133.74133985124286</v>
      </c>
      <c r="T635" s="155">
        <f t="shared" si="74"/>
        <v>96.621271402629532</v>
      </c>
      <c r="U635" s="155">
        <f t="shared" si="75"/>
        <v>40.422435296585107</v>
      </c>
      <c r="V635" s="155">
        <f t="shared" si="76"/>
        <v>-4.2097701149425709E-2</v>
      </c>
      <c r="W635" s="155">
        <f t="shared" si="77"/>
        <v>-40.506630698883953</v>
      </c>
      <c r="X635" s="155">
        <f t="shared" si="78"/>
        <v>-96.705466804928392</v>
      </c>
      <c r="Y635" s="155">
        <f t="shared" si="79"/>
        <v>-133.82553525354172</v>
      </c>
      <c r="Z635" s="155">
        <f t="shared" si="80"/>
        <v>-138.4308927056444</v>
      </c>
      <c r="AA635" s="68">
        <v>634</v>
      </c>
      <c r="AB635" s="2">
        <v>45684</v>
      </c>
      <c r="AC635" s="156">
        <v>9</v>
      </c>
      <c r="AD635" s="156">
        <v>-7.0000000000000009</v>
      </c>
    </row>
    <row r="636" spans="19:30" ht="15">
      <c r="S636" s="154">
        <f t="shared" si="73"/>
        <v>133.74133985124286</v>
      </c>
      <c r="T636" s="155">
        <f t="shared" si="74"/>
        <v>96.621271402629532</v>
      </c>
      <c r="U636" s="155">
        <f t="shared" si="75"/>
        <v>40.422435296585107</v>
      </c>
      <c r="V636" s="155">
        <f t="shared" si="76"/>
        <v>-4.2097701149425709E-2</v>
      </c>
      <c r="W636" s="155">
        <f t="shared" si="77"/>
        <v>-40.506630698883953</v>
      </c>
      <c r="X636" s="155">
        <f t="shared" si="78"/>
        <v>-96.705466804928392</v>
      </c>
      <c r="Y636" s="155">
        <f t="shared" si="79"/>
        <v>-133.82553525354172</v>
      </c>
      <c r="Z636" s="155">
        <f t="shared" si="80"/>
        <v>-138.4308927056444</v>
      </c>
      <c r="AA636" s="68">
        <v>635</v>
      </c>
      <c r="AB636" s="2">
        <v>45684</v>
      </c>
      <c r="AC636" s="156">
        <v>10</v>
      </c>
      <c r="AD636" s="156">
        <v>-27.1</v>
      </c>
    </row>
    <row r="637" spans="19:30" ht="15">
      <c r="S637" s="154">
        <f t="shared" si="73"/>
        <v>133.74133985124286</v>
      </c>
      <c r="T637" s="155">
        <f t="shared" si="74"/>
        <v>96.621271402629532</v>
      </c>
      <c r="U637" s="155">
        <f t="shared" si="75"/>
        <v>40.422435296585107</v>
      </c>
      <c r="V637" s="155">
        <f t="shared" si="76"/>
        <v>-4.2097701149425709E-2</v>
      </c>
      <c r="W637" s="155">
        <f t="shared" si="77"/>
        <v>-40.506630698883953</v>
      </c>
      <c r="X637" s="155">
        <f t="shared" si="78"/>
        <v>-96.705466804928392</v>
      </c>
      <c r="Y637" s="155">
        <f t="shared" si="79"/>
        <v>-133.82553525354172</v>
      </c>
      <c r="Z637" s="155">
        <f t="shared" si="80"/>
        <v>-138.4308927056444</v>
      </c>
      <c r="AA637" s="68">
        <v>636</v>
      </c>
      <c r="AB637" s="2">
        <v>45684</v>
      </c>
      <c r="AC637" s="156">
        <v>11</v>
      </c>
      <c r="AD637" s="156">
        <v>-43.2</v>
      </c>
    </row>
    <row r="638" spans="19:30" ht="15">
      <c r="S638" s="154">
        <f t="shared" si="73"/>
        <v>133.74133985124286</v>
      </c>
      <c r="T638" s="155">
        <f t="shared" si="74"/>
        <v>96.621271402629532</v>
      </c>
      <c r="U638" s="155">
        <f t="shared" si="75"/>
        <v>40.422435296585107</v>
      </c>
      <c r="V638" s="155">
        <f t="shared" si="76"/>
        <v>-4.2097701149425709E-2</v>
      </c>
      <c r="W638" s="155">
        <f t="shared" si="77"/>
        <v>-40.506630698883953</v>
      </c>
      <c r="X638" s="155">
        <f t="shared" si="78"/>
        <v>-96.705466804928392</v>
      </c>
      <c r="Y638" s="155">
        <f t="shared" si="79"/>
        <v>-133.82553525354172</v>
      </c>
      <c r="Z638" s="155">
        <f t="shared" si="80"/>
        <v>-138.4308927056444</v>
      </c>
      <c r="AA638" s="68">
        <v>637</v>
      </c>
      <c r="AB638" s="2">
        <v>45684</v>
      </c>
      <c r="AC638" s="156">
        <v>12</v>
      </c>
      <c r="AD638" s="156">
        <v>-50</v>
      </c>
    </row>
    <row r="639" spans="19:30" ht="15">
      <c r="S639" s="154">
        <f t="shared" si="73"/>
        <v>133.74133985124286</v>
      </c>
      <c r="T639" s="155">
        <f t="shared" si="74"/>
        <v>96.621271402629532</v>
      </c>
      <c r="U639" s="155">
        <f t="shared" si="75"/>
        <v>40.422435296585107</v>
      </c>
      <c r="V639" s="155">
        <f t="shared" si="76"/>
        <v>-4.2097701149425709E-2</v>
      </c>
      <c r="W639" s="155">
        <f t="shared" si="77"/>
        <v>-40.506630698883953</v>
      </c>
      <c r="X639" s="155">
        <f t="shared" si="78"/>
        <v>-96.705466804928392</v>
      </c>
      <c r="Y639" s="155">
        <f t="shared" si="79"/>
        <v>-133.82553525354172</v>
      </c>
      <c r="Z639" s="155">
        <f t="shared" si="80"/>
        <v>-138.4308927056444</v>
      </c>
      <c r="AA639" s="68">
        <v>638</v>
      </c>
      <c r="AB639" s="2">
        <v>45684</v>
      </c>
      <c r="AC639" s="156">
        <v>13</v>
      </c>
      <c r="AD639" s="156">
        <v>-44.5</v>
      </c>
    </row>
    <row r="640" spans="19:30" ht="15">
      <c r="S640" s="154">
        <f t="shared" si="73"/>
        <v>133.74133985124286</v>
      </c>
      <c r="T640" s="155">
        <f t="shared" si="74"/>
        <v>96.621271402629532</v>
      </c>
      <c r="U640" s="155">
        <f t="shared" si="75"/>
        <v>40.422435296585107</v>
      </c>
      <c r="V640" s="155">
        <f t="shared" si="76"/>
        <v>-4.2097701149425709E-2</v>
      </c>
      <c r="W640" s="155">
        <f t="shared" si="77"/>
        <v>-40.506630698883953</v>
      </c>
      <c r="X640" s="155">
        <f t="shared" si="78"/>
        <v>-96.705466804928392</v>
      </c>
      <c r="Y640" s="155">
        <f t="shared" si="79"/>
        <v>-133.82553525354172</v>
      </c>
      <c r="Z640" s="155">
        <f t="shared" si="80"/>
        <v>-138.4308927056444</v>
      </c>
      <c r="AA640" s="68">
        <v>639</v>
      </c>
      <c r="AB640" s="2">
        <v>45684</v>
      </c>
      <c r="AC640" s="156">
        <v>14</v>
      </c>
      <c r="AD640" s="156">
        <v>-26.900000000000002</v>
      </c>
    </row>
    <row r="641" spans="19:30" ht="15">
      <c r="S641" s="154">
        <f t="shared" si="73"/>
        <v>133.74133985124286</v>
      </c>
      <c r="T641" s="155">
        <f t="shared" si="74"/>
        <v>96.621271402629532</v>
      </c>
      <c r="U641" s="155">
        <f t="shared" si="75"/>
        <v>40.422435296585107</v>
      </c>
      <c r="V641" s="155">
        <f t="shared" si="76"/>
        <v>-4.2097701149425709E-2</v>
      </c>
      <c r="W641" s="155">
        <f t="shared" si="77"/>
        <v>-40.506630698883953</v>
      </c>
      <c r="X641" s="155">
        <f t="shared" si="78"/>
        <v>-96.705466804928392</v>
      </c>
      <c r="Y641" s="155">
        <f t="shared" si="79"/>
        <v>-133.82553525354172</v>
      </c>
      <c r="Z641" s="155">
        <f t="shared" si="80"/>
        <v>-138.4308927056444</v>
      </c>
      <c r="AA641" s="68">
        <v>640</v>
      </c>
      <c r="AB641" s="2">
        <v>45684</v>
      </c>
      <c r="AC641" s="156">
        <v>15</v>
      </c>
      <c r="AD641" s="156">
        <v>-0.3</v>
      </c>
    </row>
    <row r="642" spans="19:30" ht="15">
      <c r="S642" s="154">
        <f t="shared" si="73"/>
        <v>133.74133985124286</v>
      </c>
      <c r="T642" s="155">
        <f t="shared" si="74"/>
        <v>96.621271402629532</v>
      </c>
      <c r="U642" s="155">
        <f t="shared" si="75"/>
        <v>40.422435296585107</v>
      </c>
      <c r="V642" s="155">
        <f t="shared" si="76"/>
        <v>-4.2097701149425709E-2</v>
      </c>
      <c r="W642" s="155">
        <f t="shared" si="77"/>
        <v>-40.506630698883953</v>
      </c>
      <c r="X642" s="155">
        <f t="shared" si="78"/>
        <v>-96.705466804928392</v>
      </c>
      <c r="Y642" s="155">
        <f t="shared" si="79"/>
        <v>-133.82553525354172</v>
      </c>
      <c r="Z642" s="155">
        <f t="shared" si="80"/>
        <v>-138.4308927056444</v>
      </c>
      <c r="AA642" s="68">
        <v>641</v>
      </c>
      <c r="AB642" s="2">
        <v>45684</v>
      </c>
      <c r="AC642" s="156">
        <v>16</v>
      </c>
      <c r="AD642" s="156">
        <v>29.599999999999998</v>
      </c>
    </row>
    <row r="643" spans="19:30" ht="15">
      <c r="S643" s="154">
        <f t="shared" ref="S643:S697" si="81">$B$8</f>
        <v>133.74133985124286</v>
      </c>
      <c r="T643" s="155">
        <f t="shared" ref="T643:T697" si="82">$B$9</f>
        <v>96.621271402629532</v>
      </c>
      <c r="U643" s="155">
        <f t="shared" ref="U643:U697" si="83">$B$10</f>
        <v>40.422435296585107</v>
      </c>
      <c r="V643" s="155">
        <f t="shared" ref="V643:V697" si="84">$B$11</f>
        <v>-4.2097701149425709E-2</v>
      </c>
      <c r="W643" s="155">
        <f t="shared" ref="W643:W697" si="85">$B$12</f>
        <v>-40.506630698883953</v>
      </c>
      <c r="X643" s="155">
        <f t="shared" ref="X643:X697" si="86">$B$13</f>
        <v>-96.705466804928392</v>
      </c>
      <c r="Y643" s="155">
        <f t="shared" ref="Y643:Y697" si="87">$B$14</f>
        <v>-133.82553525354172</v>
      </c>
      <c r="Z643" s="155">
        <f t="shared" ref="Z643:Z697" si="88">$B$15</f>
        <v>-138.4308927056444</v>
      </c>
      <c r="AA643" s="68">
        <v>642</v>
      </c>
      <c r="AB643" s="2">
        <v>45684</v>
      </c>
      <c r="AC643" s="156">
        <v>17</v>
      </c>
      <c r="AD643" s="156">
        <v>56.599999999999994</v>
      </c>
    </row>
    <row r="644" spans="19:30" ht="15">
      <c r="S644" s="154">
        <f t="shared" si="81"/>
        <v>133.74133985124286</v>
      </c>
      <c r="T644" s="155">
        <f t="shared" si="82"/>
        <v>96.621271402629532</v>
      </c>
      <c r="U644" s="155">
        <f t="shared" si="83"/>
        <v>40.422435296585107</v>
      </c>
      <c r="V644" s="155">
        <f t="shared" si="84"/>
        <v>-4.2097701149425709E-2</v>
      </c>
      <c r="W644" s="155">
        <f t="shared" si="85"/>
        <v>-40.506630698883953</v>
      </c>
      <c r="X644" s="155">
        <f t="shared" si="86"/>
        <v>-96.705466804928392</v>
      </c>
      <c r="Y644" s="155">
        <f t="shared" si="87"/>
        <v>-133.82553525354172</v>
      </c>
      <c r="Z644" s="155">
        <f t="shared" si="88"/>
        <v>-138.4308927056444</v>
      </c>
      <c r="AA644" s="68">
        <v>643</v>
      </c>
      <c r="AB644" s="2">
        <v>45684</v>
      </c>
      <c r="AC644" s="156">
        <v>18</v>
      </c>
      <c r="AD644" s="156">
        <v>75</v>
      </c>
    </row>
    <row r="645" spans="19:30" ht="15">
      <c r="S645" s="154">
        <f t="shared" si="81"/>
        <v>133.74133985124286</v>
      </c>
      <c r="T645" s="155">
        <f t="shared" si="82"/>
        <v>96.621271402629532</v>
      </c>
      <c r="U645" s="155">
        <f t="shared" si="83"/>
        <v>40.422435296585107</v>
      </c>
      <c r="V645" s="155">
        <f t="shared" si="84"/>
        <v>-4.2097701149425709E-2</v>
      </c>
      <c r="W645" s="155">
        <f t="shared" si="85"/>
        <v>-40.506630698883953</v>
      </c>
      <c r="X645" s="155">
        <f t="shared" si="86"/>
        <v>-96.705466804928392</v>
      </c>
      <c r="Y645" s="155">
        <f t="shared" si="87"/>
        <v>-133.82553525354172</v>
      </c>
      <c r="Z645" s="155">
        <f t="shared" si="88"/>
        <v>-138.4308927056444</v>
      </c>
      <c r="AA645" s="68">
        <v>644</v>
      </c>
      <c r="AB645" s="2">
        <v>45684</v>
      </c>
      <c r="AC645" s="156">
        <v>19</v>
      </c>
      <c r="AD645" s="156">
        <v>80.900000000000006</v>
      </c>
    </row>
    <row r="646" spans="19:30" ht="15">
      <c r="S646" s="154">
        <f t="shared" si="81"/>
        <v>133.74133985124286</v>
      </c>
      <c r="T646" s="155">
        <f t="shared" si="82"/>
        <v>96.621271402629532</v>
      </c>
      <c r="U646" s="155">
        <f t="shared" si="83"/>
        <v>40.422435296585107</v>
      </c>
      <c r="V646" s="155">
        <f t="shared" si="84"/>
        <v>-4.2097701149425709E-2</v>
      </c>
      <c r="W646" s="155">
        <f t="shared" si="85"/>
        <v>-40.506630698883953</v>
      </c>
      <c r="X646" s="155">
        <f t="shared" si="86"/>
        <v>-96.705466804928392</v>
      </c>
      <c r="Y646" s="155">
        <f t="shared" si="87"/>
        <v>-133.82553525354172</v>
      </c>
      <c r="Z646" s="155">
        <f t="shared" si="88"/>
        <v>-138.4308927056444</v>
      </c>
      <c r="AA646" s="68">
        <v>645</v>
      </c>
      <c r="AB646" s="2">
        <v>45684</v>
      </c>
      <c r="AC646" s="156">
        <v>20</v>
      </c>
      <c r="AD646" s="156">
        <v>73.400000000000006</v>
      </c>
    </row>
    <row r="647" spans="19:30" ht="15">
      <c r="S647" s="154">
        <f t="shared" si="81"/>
        <v>133.74133985124286</v>
      </c>
      <c r="T647" s="155">
        <f t="shared" si="82"/>
        <v>96.621271402629532</v>
      </c>
      <c r="U647" s="155">
        <f t="shared" si="83"/>
        <v>40.422435296585107</v>
      </c>
      <c r="V647" s="155">
        <f t="shared" si="84"/>
        <v>-4.2097701149425709E-2</v>
      </c>
      <c r="W647" s="155">
        <f t="shared" si="85"/>
        <v>-40.506630698883953</v>
      </c>
      <c r="X647" s="155">
        <f t="shared" si="86"/>
        <v>-96.705466804928392</v>
      </c>
      <c r="Y647" s="155">
        <f t="shared" si="87"/>
        <v>-133.82553525354172</v>
      </c>
      <c r="Z647" s="155">
        <f t="shared" si="88"/>
        <v>-138.4308927056444</v>
      </c>
      <c r="AA647" s="68">
        <v>646</v>
      </c>
      <c r="AB647" s="2">
        <v>45684</v>
      </c>
      <c r="AC647" s="156">
        <v>21</v>
      </c>
      <c r="AD647" s="156">
        <v>54.300000000000004</v>
      </c>
    </row>
    <row r="648" spans="19:30" ht="15">
      <c r="S648" s="154">
        <f t="shared" si="81"/>
        <v>133.74133985124286</v>
      </c>
      <c r="T648" s="155">
        <f t="shared" si="82"/>
        <v>96.621271402629532</v>
      </c>
      <c r="U648" s="155">
        <f t="shared" si="83"/>
        <v>40.422435296585107</v>
      </c>
      <c r="V648" s="155">
        <f t="shared" si="84"/>
        <v>-4.2097701149425709E-2</v>
      </c>
      <c r="W648" s="155">
        <f t="shared" si="85"/>
        <v>-40.506630698883953</v>
      </c>
      <c r="X648" s="155">
        <f t="shared" si="86"/>
        <v>-96.705466804928392</v>
      </c>
      <c r="Y648" s="155">
        <f t="shared" si="87"/>
        <v>-133.82553525354172</v>
      </c>
      <c r="Z648" s="155">
        <f t="shared" si="88"/>
        <v>-138.4308927056444</v>
      </c>
      <c r="AA648" s="68">
        <v>647</v>
      </c>
      <c r="AB648" s="2">
        <v>45684</v>
      </c>
      <c r="AC648" s="156">
        <v>22</v>
      </c>
      <c r="AD648" s="156">
        <v>27.900000000000002</v>
      </c>
    </row>
    <row r="649" spans="19:30" ht="15">
      <c r="S649" s="154">
        <f t="shared" si="81"/>
        <v>133.74133985124286</v>
      </c>
      <c r="T649" s="155">
        <f t="shared" si="82"/>
        <v>96.621271402629532</v>
      </c>
      <c r="U649" s="155">
        <f t="shared" si="83"/>
        <v>40.422435296585107</v>
      </c>
      <c r="V649" s="155">
        <f t="shared" si="84"/>
        <v>-4.2097701149425709E-2</v>
      </c>
      <c r="W649" s="155">
        <f t="shared" si="85"/>
        <v>-40.506630698883953</v>
      </c>
      <c r="X649" s="155">
        <f t="shared" si="86"/>
        <v>-96.705466804928392</v>
      </c>
      <c r="Y649" s="155">
        <f t="shared" si="87"/>
        <v>-133.82553525354172</v>
      </c>
      <c r="Z649" s="155">
        <f t="shared" si="88"/>
        <v>-138.4308927056444</v>
      </c>
      <c r="AA649" s="68">
        <v>648</v>
      </c>
      <c r="AB649" s="2">
        <v>45684</v>
      </c>
      <c r="AC649" s="156">
        <v>23</v>
      </c>
      <c r="AD649" s="156">
        <v>-0.3</v>
      </c>
    </row>
    <row r="650" spans="19:30" ht="15">
      <c r="S650" s="154">
        <f t="shared" si="81"/>
        <v>133.74133985124286</v>
      </c>
      <c r="T650" s="155">
        <f t="shared" si="82"/>
        <v>96.621271402629532</v>
      </c>
      <c r="U650" s="155">
        <f t="shared" si="83"/>
        <v>40.422435296585107</v>
      </c>
      <c r="V650" s="155">
        <f t="shared" si="84"/>
        <v>-4.2097701149425709E-2</v>
      </c>
      <c r="W650" s="155">
        <f t="shared" si="85"/>
        <v>-40.506630698883953</v>
      </c>
      <c r="X650" s="155">
        <f t="shared" si="86"/>
        <v>-96.705466804928392</v>
      </c>
      <c r="Y650" s="155">
        <f t="shared" si="87"/>
        <v>-133.82553525354172</v>
      </c>
      <c r="Z650" s="155">
        <f t="shared" si="88"/>
        <v>-138.4308927056444</v>
      </c>
      <c r="AA650" s="68">
        <v>649</v>
      </c>
      <c r="AB650" s="2">
        <v>45685</v>
      </c>
      <c r="AC650" s="156">
        <v>0</v>
      </c>
      <c r="AD650" s="156">
        <v>-24.8</v>
      </c>
    </row>
    <row r="651" spans="19:30" ht="15">
      <c r="S651" s="154">
        <f t="shared" si="81"/>
        <v>133.74133985124286</v>
      </c>
      <c r="T651" s="155">
        <f t="shared" si="82"/>
        <v>96.621271402629532</v>
      </c>
      <c r="U651" s="155">
        <f t="shared" si="83"/>
        <v>40.422435296585107</v>
      </c>
      <c r="V651" s="155">
        <f t="shared" si="84"/>
        <v>-4.2097701149425709E-2</v>
      </c>
      <c r="W651" s="155">
        <f t="shared" si="85"/>
        <v>-40.506630698883953</v>
      </c>
      <c r="X651" s="155">
        <f t="shared" si="86"/>
        <v>-96.705466804928392</v>
      </c>
      <c r="Y651" s="155">
        <f t="shared" si="87"/>
        <v>-133.82553525354172</v>
      </c>
      <c r="Z651" s="155">
        <f t="shared" si="88"/>
        <v>-138.4308927056444</v>
      </c>
      <c r="AA651" s="68">
        <v>650</v>
      </c>
      <c r="AB651" s="2">
        <v>45685</v>
      </c>
      <c r="AC651" s="156">
        <v>1</v>
      </c>
      <c r="AD651" s="156">
        <v>-41.5</v>
      </c>
    </row>
    <row r="652" spans="19:30" ht="15">
      <c r="S652" s="154">
        <f t="shared" si="81"/>
        <v>133.74133985124286</v>
      </c>
      <c r="T652" s="155">
        <f t="shared" si="82"/>
        <v>96.621271402629532</v>
      </c>
      <c r="U652" s="155">
        <f t="shared" si="83"/>
        <v>40.422435296585107</v>
      </c>
      <c r="V652" s="155">
        <f t="shared" si="84"/>
        <v>-4.2097701149425709E-2</v>
      </c>
      <c r="W652" s="155">
        <f t="shared" si="85"/>
        <v>-40.506630698883953</v>
      </c>
      <c r="X652" s="155">
        <f t="shared" si="86"/>
        <v>-96.705466804928392</v>
      </c>
      <c r="Y652" s="155">
        <f t="shared" si="87"/>
        <v>-133.82553525354172</v>
      </c>
      <c r="Z652" s="155">
        <f t="shared" si="88"/>
        <v>-138.4308927056444</v>
      </c>
      <c r="AA652" s="68">
        <v>651</v>
      </c>
      <c r="AB652" s="2">
        <v>45685</v>
      </c>
      <c r="AC652" s="156">
        <v>2</v>
      </c>
      <c r="AD652" s="156">
        <v>-48.4</v>
      </c>
    </row>
    <row r="653" spans="19:30" ht="15">
      <c r="S653" s="154">
        <f t="shared" si="81"/>
        <v>133.74133985124286</v>
      </c>
      <c r="T653" s="155">
        <f t="shared" si="82"/>
        <v>96.621271402629532</v>
      </c>
      <c r="U653" s="155">
        <f t="shared" si="83"/>
        <v>40.422435296585107</v>
      </c>
      <c r="V653" s="155">
        <f t="shared" si="84"/>
        <v>-4.2097701149425709E-2</v>
      </c>
      <c r="W653" s="155">
        <f t="shared" si="85"/>
        <v>-40.506630698883953</v>
      </c>
      <c r="X653" s="155">
        <f t="shared" si="86"/>
        <v>-96.705466804928392</v>
      </c>
      <c r="Y653" s="155">
        <f t="shared" si="87"/>
        <v>-133.82553525354172</v>
      </c>
      <c r="Z653" s="155">
        <f t="shared" si="88"/>
        <v>-138.4308927056444</v>
      </c>
      <c r="AA653" s="68">
        <v>652</v>
      </c>
      <c r="AB653" s="2">
        <v>45685</v>
      </c>
      <c r="AC653" s="156">
        <v>3</v>
      </c>
      <c r="AD653" s="156">
        <v>-45.800000000000004</v>
      </c>
    </row>
    <row r="654" spans="19:30" ht="15">
      <c r="S654" s="154">
        <f t="shared" si="81"/>
        <v>133.74133985124286</v>
      </c>
      <c r="T654" s="155">
        <f t="shared" si="82"/>
        <v>96.621271402629532</v>
      </c>
      <c r="U654" s="155">
        <f t="shared" si="83"/>
        <v>40.422435296585107</v>
      </c>
      <c r="V654" s="155">
        <f t="shared" si="84"/>
        <v>-4.2097701149425709E-2</v>
      </c>
      <c r="W654" s="155">
        <f t="shared" si="85"/>
        <v>-40.506630698883953</v>
      </c>
      <c r="X654" s="155">
        <f t="shared" si="86"/>
        <v>-96.705466804928392</v>
      </c>
      <c r="Y654" s="155">
        <f t="shared" si="87"/>
        <v>-133.82553525354172</v>
      </c>
      <c r="Z654" s="155">
        <f t="shared" si="88"/>
        <v>-138.4308927056444</v>
      </c>
      <c r="AA654" s="68">
        <v>653</v>
      </c>
      <c r="AB654" s="2">
        <v>45685</v>
      </c>
      <c r="AC654" s="156">
        <v>4</v>
      </c>
      <c r="AD654" s="156">
        <v>-36.199999999999996</v>
      </c>
    </row>
    <row r="655" spans="19:30" ht="15">
      <c r="S655" s="154">
        <f t="shared" si="81"/>
        <v>133.74133985124286</v>
      </c>
      <c r="T655" s="155">
        <f t="shared" si="82"/>
        <v>96.621271402629532</v>
      </c>
      <c r="U655" s="155">
        <f t="shared" si="83"/>
        <v>40.422435296585107</v>
      </c>
      <c r="V655" s="155">
        <f t="shared" si="84"/>
        <v>-4.2097701149425709E-2</v>
      </c>
      <c r="W655" s="155">
        <f t="shared" si="85"/>
        <v>-40.506630698883953</v>
      </c>
      <c r="X655" s="155">
        <f t="shared" si="86"/>
        <v>-96.705466804928392</v>
      </c>
      <c r="Y655" s="155">
        <f t="shared" si="87"/>
        <v>-133.82553525354172</v>
      </c>
      <c r="Z655" s="155">
        <f t="shared" si="88"/>
        <v>-138.4308927056444</v>
      </c>
      <c r="AA655" s="68">
        <v>654</v>
      </c>
      <c r="AB655" s="2">
        <v>45685</v>
      </c>
      <c r="AC655" s="156">
        <v>5</v>
      </c>
      <c r="AD655" s="156">
        <v>-23.3</v>
      </c>
    </row>
    <row r="656" spans="19:30" ht="15">
      <c r="S656" s="154">
        <f t="shared" si="81"/>
        <v>133.74133985124286</v>
      </c>
      <c r="T656" s="155">
        <f t="shared" si="82"/>
        <v>96.621271402629532</v>
      </c>
      <c r="U656" s="155">
        <f t="shared" si="83"/>
        <v>40.422435296585107</v>
      </c>
      <c r="V656" s="155">
        <f t="shared" si="84"/>
        <v>-4.2097701149425709E-2</v>
      </c>
      <c r="W656" s="155">
        <f t="shared" si="85"/>
        <v>-40.506630698883953</v>
      </c>
      <c r="X656" s="155">
        <f t="shared" si="86"/>
        <v>-96.705466804928392</v>
      </c>
      <c r="Y656" s="155">
        <f t="shared" si="87"/>
        <v>-133.82553525354172</v>
      </c>
      <c r="Z656" s="155">
        <f t="shared" si="88"/>
        <v>-138.4308927056444</v>
      </c>
      <c r="AA656" s="68">
        <v>655</v>
      </c>
      <c r="AB656" s="2">
        <v>45685</v>
      </c>
      <c r="AC656" s="156">
        <v>6</v>
      </c>
      <c r="AD656" s="156">
        <v>-11.3</v>
      </c>
    </row>
    <row r="657" spans="19:30" ht="15">
      <c r="S657" s="154">
        <f t="shared" si="81"/>
        <v>133.74133985124286</v>
      </c>
      <c r="T657" s="155">
        <f t="shared" si="82"/>
        <v>96.621271402629532</v>
      </c>
      <c r="U657" s="155">
        <f t="shared" si="83"/>
        <v>40.422435296585107</v>
      </c>
      <c r="V657" s="155">
        <f t="shared" si="84"/>
        <v>-4.2097701149425709E-2</v>
      </c>
      <c r="W657" s="155">
        <f t="shared" si="85"/>
        <v>-40.506630698883953</v>
      </c>
      <c r="X657" s="155">
        <f t="shared" si="86"/>
        <v>-96.705466804928392</v>
      </c>
      <c r="Y657" s="155">
        <f t="shared" si="87"/>
        <v>-133.82553525354172</v>
      </c>
      <c r="Z657" s="155">
        <f t="shared" si="88"/>
        <v>-138.4308927056444</v>
      </c>
      <c r="AA657" s="68">
        <v>656</v>
      </c>
      <c r="AB657" s="2">
        <v>45685</v>
      </c>
      <c r="AC657" s="156">
        <v>7</v>
      </c>
      <c r="AD657" s="156">
        <v>-3.4000000000000004</v>
      </c>
    </row>
    <row r="658" spans="19:30" ht="15">
      <c r="S658" s="154">
        <f t="shared" si="81"/>
        <v>133.74133985124286</v>
      </c>
      <c r="T658" s="155">
        <f t="shared" si="82"/>
        <v>96.621271402629532</v>
      </c>
      <c r="U658" s="155">
        <f t="shared" si="83"/>
        <v>40.422435296585107</v>
      </c>
      <c r="V658" s="155">
        <f t="shared" si="84"/>
        <v>-4.2097701149425709E-2</v>
      </c>
      <c r="W658" s="155">
        <f t="shared" si="85"/>
        <v>-40.506630698883953</v>
      </c>
      <c r="X658" s="155">
        <f t="shared" si="86"/>
        <v>-96.705466804928392</v>
      </c>
      <c r="Y658" s="155">
        <f t="shared" si="87"/>
        <v>-133.82553525354172</v>
      </c>
      <c r="Z658" s="155">
        <f t="shared" si="88"/>
        <v>-138.4308927056444</v>
      </c>
      <c r="AA658" s="68">
        <v>657</v>
      </c>
      <c r="AB658" s="2">
        <v>45685</v>
      </c>
      <c r="AC658" s="156">
        <v>8</v>
      </c>
      <c r="AD658" s="156">
        <v>-1.2</v>
      </c>
    </row>
    <row r="659" spans="19:30" ht="15">
      <c r="S659" s="154">
        <f t="shared" si="81"/>
        <v>133.74133985124286</v>
      </c>
      <c r="T659" s="155">
        <f t="shared" si="82"/>
        <v>96.621271402629532</v>
      </c>
      <c r="U659" s="155">
        <f t="shared" si="83"/>
        <v>40.422435296585107</v>
      </c>
      <c r="V659" s="155">
        <f t="shared" si="84"/>
        <v>-4.2097701149425709E-2</v>
      </c>
      <c r="W659" s="155">
        <f t="shared" si="85"/>
        <v>-40.506630698883953</v>
      </c>
      <c r="X659" s="155">
        <f t="shared" si="86"/>
        <v>-96.705466804928392</v>
      </c>
      <c r="Y659" s="155">
        <f t="shared" si="87"/>
        <v>-133.82553525354172</v>
      </c>
      <c r="Z659" s="155">
        <f t="shared" si="88"/>
        <v>-138.4308927056444</v>
      </c>
      <c r="AA659" s="68">
        <v>658</v>
      </c>
      <c r="AB659" s="2">
        <v>45685</v>
      </c>
      <c r="AC659" s="156">
        <v>9</v>
      </c>
      <c r="AD659" s="156">
        <v>-4.8</v>
      </c>
    </row>
    <row r="660" spans="19:30" ht="15">
      <c r="S660" s="154">
        <f t="shared" si="81"/>
        <v>133.74133985124286</v>
      </c>
      <c r="T660" s="155">
        <f t="shared" si="82"/>
        <v>96.621271402629532</v>
      </c>
      <c r="U660" s="155">
        <f t="shared" si="83"/>
        <v>40.422435296585107</v>
      </c>
      <c r="V660" s="155">
        <f t="shared" si="84"/>
        <v>-4.2097701149425709E-2</v>
      </c>
      <c r="W660" s="155">
        <f t="shared" si="85"/>
        <v>-40.506630698883953</v>
      </c>
      <c r="X660" s="155">
        <f t="shared" si="86"/>
        <v>-96.705466804928392</v>
      </c>
      <c r="Y660" s="155">
        <f t="shared" si="87"/>
        <v>-133.82553525354172</v>
      </c>
      <c r="Z660" s="155">
        <f t="shared" si="88"/>
        <v>-138.4308927056444</v>
      </c>
      <c r="AA660" s="68">
        <v>659</v>
      </c>
      <c r="AB660" s="2">
        <v>45685</v>
      </c>
      <c r="AC660" s="156">
        <v>10</v>
      </c>
      <c r="AD660" s="156">
        <v>-12.2</v>
      </c>
    </row>
    <row r="661" spans="19:30" ht="15">
      <c r="S661" s="154">
        <f t="shared" si="81"/>
        <v>133.74133985124286</v>
      </c>
      <c r="T661" s="155">
        <f t="shared" si="82"/>
        <v>96.621271402629532</v>
      </c>
      <c r="U661" s="155">
        <f t="shared" si="83"/>
        <v>40.422435296585107</v>
      </c>
      <c r="V661" s="155">
        <f t="shared" si="84"/>
        <v>-4.2097701149425709E-2</v>
      </c>
      <c r="W661" s="155">
        <f t="shared" si="85"/>
        <v>-40.506630698883953</v>
      </c>
      <c r="X661" s="155">
        <f t="shared" si="86"/>
        <v>-96.705466804928392</v>
      </c>
      <c r="Y661" s="155">
        <f t="shared" si="87"/>
        <v>-133.82553525354172</v>
      </c>
      <c r="Z661" s="155">
        <f t="shared" si="88"/>
        <v>-138.4308927056444</v>
      </c>
      <c r="AA661" s="68">
        <v>660</v>
      </c>
      <c r="AB661" s="2">
        <v>45685</v>
      </c>
      <c r="AC661" s="156">
        <v>11</v>
      </c>
      <c r="AD661" s="156">
        <v>-20.599999999999998</v>
      </c>
    </row>
    <row r="662" spans="19:30" ht="15">
      <c r="S662" s="154">
        <f t="shared" si="81"/>
        <v>133.74133985124286</v>
      </c>
      <c r="T662" s="155">
        <f t="shared" si="82"/>
        <v>96.621271402629532</v>
      </c>
      <c r="U662" s="155">
        <f t="shared" si="83"/>
        <v>40.422435296585107</v>
      </c>
      <c r="V662" s="155">
        <f t="shared" si="84"/>
        <v>-4.2097701149425709E-2</v>
      </c>
      <c r="W662" s="155">
        <f t="shared" si="85"/>
        <v>-40.506630698883953</v>
      </c>
      <c r="X662" s="155">
        <f t="shared" si="86"/>
        <v>-96.705466804928392</v>
      </c>
      <c r="Y662" s="155">
        <f t="shared" si="87"/>
        <v>-133.82553525354172</v>
      </c>
      <c r="Z662" s="155">
        <f t="shared" si="88"/>
        <v>-138.4308927056444</v>
      </c>
      <c r="AA662" s="68">
        <v>661</v>
      </c>
      <c r="AB662" s="2">
        <v>45685</v>
      </c>
      <c r="AC662" s="156">
        <v>12</v>
      </c>
      <c r="AD662" s="156">
        <v>-26.5</v>
      </c>
    </row>
    <row r="663" spans="19:30" ht="15">
      <c r="S663" s="154">
        <f t="shared" si="81"/>
        <v>133.74133985124286</v>
      </c>
      <c r="T663" s="155">
        <f t="shared" si="82"/>
        <v>96.621271402629532</v>
      </c>
      <c r="U663" s="155">
        <f t="shared" si="83"/>
        <v>40.422435296585107</v>
      </c>
      <c r="V663" s="155">
        <f t="shared" si="84"/>
        <v>-4.2097701149425709E-2</v>
      </c>
      <c r="W663" s="155">
        <f t="shared" si="85"/>
        <v>-40.506630698883953</v>
      </c>
      <c r="X663" s="155">
        <f t="shared" si="86"/>
        <v>-96.705466804928392</v>
      </c>
      <c r="Y663" s="155">
        <f t="shared" si="87"/>
        <v>-133.82553525354172</v>
      </c>
      <c r="Z663" s="155">
        <f t="shared" si="88"/>
        <v>-138.4308927056444</v>
      </c>
      <c r="AA663" s="68">
        <v>662</v>
      </c>
      <c r="AB663" s="2">
        <v>45685</v>
      </c>
      <c r="AC663" s="156">
        <v>13</v>
      </c>
      <c r="AD663" s="156">
        <v>-27.500000000000004</v>
      </c>
    </row>
    <row r="664" spans="19:30" ht="15">
      <c r="S664" s="154">
        <f t="shared" si="81"/>
        <v>133.74133985124286</v>
      </c>
      <c r="T664" s="155">
        <f t="shared" si="82"/>
        <v>96.621271402629532</v>
      </c>
      <c r="U664" s="155">
        <f t="shared" si="83"/>
        <v>40.422435296585107</v>
      </c>
      <c r="V664" s="155">
        <f t="shared" si="84"/>
        <v>-4.2097701149425709E-2</v>
      </c>
      <c r="W664" s="155">
        <f t="shared" si="85"/>
        <v>-40.506630698883953</v>
      </c>
      <c r="X664" s="155">
        <f t="shared" si="86"/>
        <v>-96.705466804928392</v>
      </c>
      <c r="Y664" s="155">
        <f t="shared" si="87"/>
        <v>-133.82553525354172</v>
      </c>
      <c r="Z664" s="155">
        <f t="shared" si="88"/>
        <v>-138.4308927056444</v>
      </c>
      <c r="AA664" s="68">
        <v>663</v>
      </c>
      <c r="AB664" s="2">
        <v>45685</v>
      </c>
      <c r="AC664" s="156">
        <v>14</v>
      </c>
      <c r="AD664" s="156">
        <v>-21.8</v>
      </c>
    </row>
    <row r="665" spans="19:30" ht="15">
      <c r="S665" s="154">
        <f t="shared" si="81"/>
        <v>133.74133985124286</v>
      </c>
      <c r="T665" s="155">
        <f t="shared" si="82"/>
        <v>96.621271402629532</v>
      </c>
      <c r="U665" s="155">
        <f t="shared" si="83"/>
        <v>40.422435296585107</v>
      </c>
      <c r="V665" s="155">
        <f t="shared" si="84"/>
        <v>-4.2097701149425709E-2</v>
      </c>
      <c r="W665" s="155">
        <f t="shared" si="85"/>
        <v>-40.506630698883953</v>
      </c>
      <c r="X665" s="155">
        <f t="shared" si="86"/>
        <v>-96.705466804928392</v>
      </c>
      <c r="Y665" s="155">
        <f t="shared" si="87"/>
        <v>-133.82553525354172</v>
      </c>
      <c r="Z665" s="155">
        <f t="shared" si="88"/>
        <v>-138.4308927056444</v>
      </c>
      <c r="AA665" s="68">
        <v>664</v>
      </c>
      <c r="AB665" s="2">
        <v>45685</v>
      </c>
      <c r="AC665" s="156">
        <v>15</v>
      </c>
      <c r="AD665" s="156">
        <v>-9.8000000000000007</v>
      </c>
    </row>
    <row r="666" spans="19:30" ht="15">
      <c r="S666" s="154">
        <f t="shared" si="81"/>
        <v>133.74133985124286</v>
      </c>
      <c r="T666" s="155">
        <f t="shared" si="82"/>
        <v>96.621271402629532</v>
      </c>
      <c r="U666" s="155">
        <f t="shared" si="83"/>
        <v>40.422435296585107</v>
      </c>
      <c r="V666" s="155">
        <f t="shared" si="84"/>
        <v>-4.2097701149425709E-2</v>
      </c>
      <c r="W666" s="155">
        <f t="shared" si="85"/>
        <v>-40.506630698883953</v>
      </c>
      <c r="X666" s="155">
        <f t="shared" si="86"/>
        <v>-96.705466804928392</v>
      </c>
      <c r="Y666" s="155">
        <f t="shared" si="87"/>
        <v>-133.82553525354172</v>
      </c>
      <c r="Z666" s="155">
        <f t="shared" si="88"/>
        <v>-138.4308927056444</v>
      </c>
      <c r="AA666" s="68">
        <v>665</v>
      </c>
      <c r="AB666" s="2">
        <v>45685</v>
      </c>
      <c r="AC666" s="156">
        <v>16</v>
      </c>
      <c r="AD666" s="156">
        <v>6.9</v>
      </c>
    </row>
    <row r="667" spans="19:30" ht="15">
      <c r="S667" s="154">
        <f t="shared" si="81"/>
        <v>133.74133985124286</v>
      </c>
      <c r="T667" s="155">
        <f t="shared" si="82"/>
        <v>96.621271402629532</v>
      </c>
      <c r="U667" s="155">
        <f t="shared" si="83"/>
        <v>40.422435296585107</v>
      </c>
      <c r="V667" s="155">
        <f t="shared" si="84"/>
        <v>-4.2097701149425709E-2</v>
      </c>
      <c r="W667" s="155">
        <f t="shared" si="85"/>
        <v>-40.506630698883953</v>
      </c>
      <c r="X667" s="155">
        <f t="shared" si="86"/>
        <v>-96.705466804928392</v>
      </c>
      <c r="Y667" s="155">
        <f t="shared" si="87"/>
        <v>-133.82553525354172</v>
      </c>
      <c r="Z667" s="155">
        <f t="shared" si="88"/>
        <v>-138.4308927056444</v>
      </c>
      <c r="AA667" s="68">
        <v>666</v>
      </c>
      <c r="AB667" s="2">
        <v>45685</v>
      </c>
      <c r="AC667" s="156">
        <v>17</v>
      </c>
      <c r="AD667" s="156">
        <v>25.5</v>
      </c>
    </row>
    <row r="668" spans="19:30" ht="15">
      <c r="S668" s="154">
        <f t="shared" si="81"/>
        <v>133.74133985124286</v>
      </c>
      <c r="T668" s="155">
        <f t="shared" si="82"/>
        <v>96.621271402629532</v>
      </c>
      <c r="U668" s="155">
        <f t="shared" si="83"/>
        <v>40.422435296585107</v>
      </c>
      <c r="V668" s="155">
        <f t="shared" si="84"/>
        <v>-4.2097701149425709E-2</v>
      </c>
      <c r="W668" s="155">
        <f t="shared" si="85"/>
        <v>-40.506630698883953</v>
      </c>
      <c r="X668" s="155">
        <f t="shared" si="86"/>
        <v>-96.705466804928392</v>
      </c>
      <c r="Y668" s="155">
        <f t="shared" si="87"/>
        <v>-133.82553525354172</v>
      </c>
      <c r="Z668" s="155">
        <f t="shared" si="88"/>
        <v>-138.4308927056444</v>
      </c>
      <c r="AA668" s="68">
        <v>667</v>
      </c>
      <c r="AB668" s="2">
        <v>45685</v>
      </c>
      <c r="AC668" s="156">
        <v>18</v>
      </c>
      <c r="AD668" s="156">
        <v>42.6</v>
      </c>
    </row>
    <row r="669" spans="19:30" ht="15">
      <c r="S669" s="154">
        <f t="shared" si="81"/>
        <v>133.74133985124286</v>
      </c>
      <c r="T669" s="155">
        <f t="shared" si="82"/>
        <v>96.621271402629532</v>
      </c>
      <c r="U669" s="155">
        <f t="shared" si="83"/>
        <v>40.422435296585107</v>
      </c>
      <c r="V669" s="155">
        <f t="shared" si="84"/>
        <v>-4.2097701149425709E-2</v>
      </c>
      <c r="W669" s="155">
        <f t="shared" si="85"/>
        <v>-40.506630698883953</v>
      </c>
      <c r="X669" s="155">
        <f t="shared" si="86"/>
        <v>-96.705466804928392</v>
      </c>
      <c r="Y669" s="155">
        <f t="shared" si="87"/>
        <v>-133.82553525354172</v>
      </c>
      <c r="Z669" s="155">
        <f t="shared" si="88"/>
        <v>-138.4308927056444</v>
      </c>
      <c r="AA669" s="68">
        <v>668</v>
      </c>
      <c r="AB669" s="2">
        <v>45685</v>
      </c>
      <c r="AC669" s="156">
        <v>19</v>
      </c>
      <c r="AD669" s="156">
        <v>54.900000000000006</v>
      </c>
    </row>
    <row r="670" spans="19:30" ht="15">
      <c r="S670" s="154">
        <f t="shared" si="81"/>
        <v>133.74133985124286</v>
      </c>
      <c r="T670" s="155">
        <f t="shared" si="82"/>
        <v>96.621271402629532</v>
      </c>
      <c r="U670" s="155">
        <f t="shared" si="83"/>
        <v>40.422435296585107</v>
      </c>
      <c r="V670" s="155">
        <f t="shared" si="84"/>
        <v>-4.2097701149425709E-2</v>
      </c>
      <c r="W670" s="155">
        <f t="shared" si="85"/>
        <v>-40.506630698883953</v>
      </c>
      <c r="X670" s="155">
        <f t="shared" si="86"/>
        <v>-96.705466804928392</v>
      </c>
      <c r="Y670" s="155">
        <f t="shared" si="87"/>
        <v>-133.82553525354172</v>
      </c>
      <c r="Z670" s="155">
        <f t="shared" si="88"/>
        <v>-138.4308927056444</v>
      </c>
      <c r="AA670" s="68">
        <v>669</v>
      </c>
      <c r="AB670" s="2">
        <v>45685</v>
      </c>
      <c r="AC670" s="156">
        <v>20</v>
      </c>
      <c r="AD670" s="156">
        <v>60.199999999999996</v>
      </c>
    </row>
    <row r="671" spans="19:30" ht="15">
      <c r="S671" s="154">
        <f t="shared" si="81"/>
        <v>133.74133985124286</v>
      </c>
      <c r="T671" s="155">
        <f t="shared" si="82"/>
        <v>96.621271402629532</v>
      </c>
      <c r="U671" s="155">
        <f t="shared" si="83"/>
        <v>40.422435296585107</v>
      </c>
      <c r="V671" s="155">
        <f t="shared" si="84"/>
        <v>-4.2097701149425709E-2</v>
      </c>
      <c r="W671" s="155">
        <f t="shared" si="85"/>
        <v>-40.506630698883953</v>
      </c>
      <c r="X671" s="155">
        <f t="shared" si="86"/>
        <v>-96.705466804928392</v>
      </c>
      <c r="Y671" s="155">
        <f t="shared" si="87"/>
        <v>-133.82553525354172</v>
      </c>
      <c r="Z671" s="155">
        <f t="shared" si="88"/>
        <v>-138.4308927056444</v>
      </c>
      <c r="AA671" s="68">
        <v>670</v>
      </c>
      <c r="AB671" s="2">
        <v>45685</v>
      </c>
      <c r="AC671" s="156">
        <v>21</v>
      </c>
      <c r="AD671" s="156">
        <v>57.499999999999993</v>
      </c>
    </row>
    <row r="672" spans="19:30" ht="15">
      <c r="S672" s="154">
        <f t="shared" si="81"/>
        <v>133.74133985124286</v>
      </c>
      <c r="T672" s="155">
        <f t="shared" si="82"/>
        <v>96.621271402629532</v>
      </c>
      <c r="U672" s="155">
        <f t="shared" si="83"/>
        <v>40.422435296585107</v>
      </c>
      <c r="V672" s="155">
        <f t="shared" si="84"/>
        <v>-4.2097701149425709E-2</v>
      </c>
      <c r="W672" s="155">
        <f t="shared" si="85"/>
        <v>-40.506630698883953</v>
      </c>
      <c r="X672" s="155">
        <f t="shared" si="86"/>
        <v>-96.705466804928392</v>
      </c>
      <c r="Y672" s="155">
        <f t="shared" si="87"/>
        <v>-133.82553525354172</v>
      </c>
      <c r="Z672" s="155">
        <f t="shared" si="88"/>
        <v>-138.4308927056444</v>
      </c>
      <c r="AA672" s="68">
        <v>671</v>
      </c>
      <c r="AB672" s="2">
        <v>45685</v>
      </c>
      <c r="AC672" s="156">
        <v>22</v>
      </c>
      <c r="AD672" s="156">
        <v>47.3</v>
      </c>
    </row>
    <row r="673" spans="19:30" ht="15">
      <c r="S673" s="154">
        <f t="shared" si="81"/>
        <v>133.74133985124286</v>
      </c>
      <c r="T673" s="155">
        <f t="shared" si="82"/>
        <v>96.621271402629532</v>
      </c>
      <c r="U673" s="155">
        <f t="shared" si="83"/>
        <v>40.422435296585107</v>
      </c>
      <c r="V673" s="155">
        <f t="shared" si="84"/>
        <v>-4.2097701149425709E-2</v>
      </c>
      <c r="W673" s="155">
        <f t="shared" si="85"/>
        <v>-40.506630698883953</v>
      </c>
      <c r="X673" s="155">
        <f t="shared" si="86"/>
        <v>-96.705466804928392</v>
      </c>
      <c r="Y673" s="155">
        <f t="shared" si="87"/>
        <v>-133.82553525354172</v>
      </c>
      <c r="Z673" s="155">
        <f t="shared" si="88"/>
        <v>-138.4308927056444</v>
      </c>
      <c r="AA673" s="68">
        <v>672</v>
      </c>
      <c r="AB673" s="2">
        <v>45685</v>
      </c>
      <c r="AC673" s="156">
        <v>23</v>
      </c>
      <c r="AD673" s="156">
        <v>31.3</v>
      </c>
    </row>
    <row r="674" spans="19:30" ht="15">
      <c r="S674" s="154">
        <f t="shared" si="81"/>
        <v>133.74133985124286</v>
      </c>
      <c r="T674" s="155">
        <f t="shared" si="82"/>
        <v>96.621271402629532</v>
      </c>
      <c r="U674" s="155">
        <f t="shared" si="83"/>
        <v>40.422435296585107</v>
      </c>
      <c r="V674" s="155">
        <f t="shared" si="84"/>
        <v>-4.2097701149425709E-2</v>
      </c>
      <c r="W674" s="155">
        <f t="shared" si="85"/>
        <v>-40.506630698883953</v>
      </c>
      <c r="X674" s="155">
        <f t="shared" si="86"/>
        <v>-96.705466804928392</v>
      </c>
      <c r="Y674" s="155">
        <f t="shared" si="87"/>
        <v>-133.82553525354172</v>
      </c>
      <c r="Z674" s="155">
        <f t="shared" si="88"/>
        <v>-138.4308927056444</v>
      </c>
      <c r="AA674" s="68">
        <v>673</v>
      </c>
      <c r="AB674" s="2">
        <v>45686</v>
      </c>
      <c r="AC674" s="156">
        <v>0</v>
      </c>
      <c r="AD674" s="156">
        <v>12.2</v>
      </c>
    </row>
    <row r="675" spans="19:30" ht="15">
      <c r="S675" s="154">
        <f t="shared" si="81"/>
        <v>133.74133985124286</v>
      </c>
      <c r="T675" s="155">
        <f t="shared" si="82"/>
        <v>96.621271402629532</v>
      </c>
      <c r="U675" s="155">
        <f t="shared" si="83"/>
        <v>40.422435296585107</v>
      </c>
      <c r="V675" s="155">
        <f t="shared" si="84"/>
        <v>-4.2097701149425709E-2</v>
      </c>
      <c r="W675" s="155">
        <f t="shared" si="85"/>
        <v>-40.506630698883953</v>
      </c>
      <c r="X675" s="155">
        <f t="shared" si="86"/>
        <v>-96.705466804928392</v>
      </c>
      <c r="Y675" s="155">
        <f t="shared" si="87"/>
        <v>-133.82553525354172</v>
      </c>
      <c r="Z675" s="155">
        <f t="shared" si="88"/>
        <v>-138.4308927056444</v>
      </c>
      <c r="AA675" s="68">
        <v>674</v>
      </c>
      <c r="AB675" s="2">
        <v>45686</v>
      </c>
      <c r="AC675" s="156">
        <v>1</v>
      </c>
      <c r="AD675" s="156">
        <v>-7.0000000000000009</v>
      </c>
    </row>
    <row r="676" spans="19:30" ht="15">
      <c r="S676" s="154">
        <f t="shared" si="81"/>
        <v>133.74133985124286</v>
      </c>
      <c r="T676" s="155">
        <f t="shared" si="82"/>
        <v>96.621271402629532</v>
      </c>
      <c r="U676" s="155">
        <f t="shared" si="83"/>
        <v>40.422435296585107</v>
      </c>
      <c r="V676" s="155">
        <f t="shared" si="84"/>
        <v>-4.2097701149425709E-2</v>
      </c>
      <c r="W676" s="155">
        <f t="shared" si="85"/>
        <v>-40.506630698883953</v>
      </c>
      <c r="X676" s="155">
        <f t="shared" si="86"/>
        <v>-96.705466804928392</v>
      </c>
      <c r="Y676" s="155">
        <f t="shared" si="87"/>
        <v>-133.82553525354172</v>
      </c>
      <c r="Z676" s="155">
        <f t="shared" si="88"/>
        <v>-138.4308927056444</v>
      </c>
      <c r="AA676" s="68">
        <v>675</v>
      </c>
      <c r="AB676" s="2">
        <v>45686</v>
      </c>
      <c r="AC676" s="156">
        <v>2</v>
      </c>
      <c r="AD676" s="156">
        <v>-23.599999999999998</v>
      </c>
    </row>
    <row r="677" spans="19:30" ht="15">
      <c r="S677" s="154">
        <f t="shared" si="81"/>
        <v>133.74133985124286</v>
      </c>
      <c r="T677" s="155">
        <f t="shared" si="82"/>
        <v>96.621271402629532</v>
      </c>
      <c r="U677" s="155">
        <f t="shared" si="83"/>
        <v>40.422435296585107</v>
      </c>
      <c r="V677" s="155">
        <f t="shared" si="84"/>
        <v>-4.2097701149425709E-2</v>
      </c>
      <c r="W677" s="155">
        <f t="shared" si="85"/>
        <v>-40.506630698883953</v>
      </c>
      <c r="X677" s="155">
        <f t="shared" si="86"/>
        <v>-96.705466804928392</v>
      </c>
      <c r="Y677" s="155">
        <f t="shared" si="87"/>
        <v>-133.82553525354172</v>
      </c>
      <c r="Z677" s="155">
        <f t="shared" si="88"/>
        <v>-138.4308927056444</v>
      </c>
      <c r="AA677" s="68">
        <v>676</v>
      </c>
      <c r="AB677" s="2">
        <v>45686</v>
      </c>
      <c r="AC677" s="156">
        <v>3</v>
      </c>
      <c r="AD677" s="156">
        <v>-35.4</v>
      </c>
    </row>
    <row r="678" spans="19:30" ht="15">
      <c r="S678" s="154">
        <f t="shared" si="81"/>
        <v>133.74133985124286</v>
      </c>
      <c r="T678" s="155">
        <f t="shared" si="82"/>
        <v>96.621271402629532</v>
      </c>
      <c r="U678" s="155">
        <f t="shared" si="83"/>
        <v>40.422435296585107</v>
      </c>
      <c r="V678" s="155">
        <f t="shared" si="84"/>
        <v>-4.2097701149425709E-2</v>
      </c>
      <c r="W678" s="155">
        <f t="shared" si="85"/>
        <v>-40.506630698883953</v>
      </c>
      <c r="X678" s="155">
        <f t="shared" si="86"/>
        <v>-96.705466804928392</v>
      </c>
      <c r="Y678" s="155">
        <f t="shared" si="87"/>
        <v>-133.82553525354172</v>
      </c>
      <c r="Z678" s="155">
        <f t="shared" si="88"/>
        <v>-138.4308927056444</v>
      </c>
      <c r="AA678" s="68">
        <v>677</v>
      </c>
      <c r="AB678" s="2">
        <v>45686</v>
      </c>
      <c r="AC678" s="156">
        <v>4</v>
      </c>
      <c r="AD678" s="156">
        <v>-41.4</v>
      </c>
    </row>
    <row r="679" spans="19:30" ht="15">
      <c r="S679" s="154">
        <f t="shared" si="81"/>
        <v>133.74133985124286</v>
      </c>
      <c r="T679" s="155">
        <f t="shared" si="82"/>
        <v>96.621271402629532</v>
      </c>
      <c r="U679" s="155">
        <f t="shared" si="83"/>
        <v>40.422435296585107</v>
      </c>
      <c r="V679" s="155">
        <f t="shared" si="84"/>
        <v>-4.2097701149425709E-2</v>
      </c>
      <c r="W679" s="155">
        <f t="shared" si="85"/>
        <v>-40.506630698883953</v>
      </c>
      <c r="X679" s="155">
        <f t="shared" si="86"/>
        <v>-96.705466804928392</v>
      </c>
      <c r="Y679" s="155">
        <f t="shared" si="87"/>
        <v>-133.82553525354172</v>
      </c>
      <c r="Z679" s="155">
        <f t="shared" si="88"/>
        <v>-138.4308927056444</v>
      </c>
      <c r="AA679" s="68">
        <v>678</v>
      </c>
      <c r="AB679" s="2">
        <v>45686</v>
      </c>
      <c r="AC679" s="156">
        <v>5</v>
      </c>
      <c r="AD679" s="156">
        <v>-41.699999999999996</v>
      </c>
    </row>
    <row r="680" spans="19:30" ht="15">
      <c r="S680" s="154">
        <f t="shared" si="81"/>
        <v>133.74133985124286</v>
      </c>
      <c r="T680" s="155">
        <f t="shared" si="82"/>
        <v>96.621271402629532</v>
      </c>
      <c r="U680" s="155">
        <f t="shared" si="83"/>
        <v>40.422435296585107</v>
      </c>
      <c r="V680" s="155">
        <f t="shared" si="84"/>
        <v>-4.2097701149425709E-2</v>
      </c>
      <c r="W680" s="155">
        <f t="shared" si="85"/>
        <v>-40.506630698883953</v>
      </c>
      <c r="X680" s="155">
        <f t="shared" si="86"/>
        <v>-96.705466804928392</v>
      </c>
      <c r="Y680" s="155">
        <f t="shared" si="87"/>
        <v>-133.82553525354172</v>
      </c>
      <c r="Z680" s="155">
        <f t="shared" si="88"/>
        <v>-138.4308927056444</v>
      </c>
      <c r="AA680" s="68">
        <v>679</v>
      </c>
      <c r="AB680" s="2">
        <v>45686</v>
      </c>
      <c r="AC680" s="156">
        <v>6</v>
      </c>
      <c r="AD680" s="156">
        <v>-37.200000000000003</v>
      </c>
    </row>
    <row r="681" spans="19:30" ht="15">
      <c r="S681" s="154">
        <f t="shared" si="81"/>
        <v>133.74133985124286</v>
      </c>
      <c r="T681" s="155">
        <f t="shared" si="82"/>
        <v>96.621271402629532</v>
      </c>
      <c r="U681" s="155">
        <f t="shared" si="83"/>
        <v>40.422435296585107</v>
      </c>
      <c r="V681" s="155">
        <f t="shared" si="84"/>
        <v>-4.2097701149425709E-2</v>
      </c>
      <c r="W681" s="155">
        <f t="shared" si="85"/>
        <v>-40.506630698883953</v>
      </c>
      <c r="X681" s="155">
        <f t="shared" si="86"/>
        <v>-96.705466804928392</v>
      </c>
      <c r="Y681" s="155">
        <f t="shared" si="87"/>
        <v>-133.82553525354172</v>
      </c>
      <c r="Z681" s="155">
        <f t="shared" si="88"/>
        <v>-138.4308927056444</v>
      </c>
      <c r="AA681" s="68">
        <v>680</v>
      </c>
      <c r="AB681" s="2">
        <v>45686</v>
      </c>
      <c r="AC681" s="156">
        <v>7</v>
      </c>
      <c r="AD681" s="156">
        <v>-29.799999999999997</v>
      </c>
    </row>
    <row r="682" spans="19:30" ht="15">
      <c r="S682" s="154">
        <f t="shared" si="81"/>
        <v>133.74133985124286</v>
      </c>
      <c r="T682" s="155">
        <f t="shared" si="82"/>
        <v>96.621271402629532</v>
      </c>
      <c r="U682" s="155">
        <f t="shared" si="83"/>
        <v>40.422435296585107</v>
      </c>
      <c r="V682" s="155">
        <f t="shared" si="84"/>
        <v>-4.2097701149425709E-2</v>
      </c>
      <c r="W682" s="155">
        <f t="shared" si="85"/>
        <v>-40.506630698883953</v>
      </c>
      <c r="X682" s="155">
        <f t="shared" si="86"/>
        <v>-96.705466804928392</v>
      </c>
      <c r="Y682" s="155">
        <f t="shared" si="87"/>
        <v>-133.82553525354172</v>
      </c>
      <c r="Z682" s="155">
        <f t="shared" si="88"/>
        <v>-138.4308927056444</v>
      </c>
      <c r="AA682" s="68">
        <v>681</v>
      </c>
      <c r="AB682" s="2">
        <v>45686</v>
      </c>
      <c r="AC682" s="156">
        <v>8</v>
      </c>
      <c r="AD682" s="156">
        <v>-21.2</v>
      </c>
    </row>
    <row r="683" spans="19:30" ht="15">
      <c r="S683" s="154">
        <f t="shared" si="81"/>
        <v>133.74133985124286</v>
      </c>
      <c r="T683" s="155">
        <f t="shared" si="82"/>
        <v>96.621271402629532</v>
      </c>
      <c r="U683" s="155">
        <f t="shared" si="83"/>
        <v>40.422435296585107</v>
      </c>
      <c r="V683" s="155">
        <f t="shared" si="84"/>
        <v>-4.2097701149425709E-2</v>
      </c>
      <c r="W683" s="155">
        <f t="shared" si="85"/>
        <v>-40.506630698883953</v>
      </c>
      <c r="X683" s="155">
        <f t="shared" si="86"/>
        <v>-96.705466804928392</v>
      </c>
      <c r="Y683" s="155">
        <f t="shared" si="87"/>
        <v>-133.82553525354172</v>
      </c>
      <c r="Z683" s="155">
        <f t="shared" si="88"/>
        <v>-138.4308927056444</v>
      </c>
      <c r="AA683" s="68">
        <v>682</v>
      </c>
      <c r="AB683" s="2">
        <v>45686</v>
      </c>
      <c r="AC683" s="156">
        <v>9</v>
      </c>
      <c r="AD683" s="156">
        <v>-13.5</v>
      </c>
    </row>
    <row r="684" spans="19:30" ht="15">
      <c r="S684" s="154">
        <f t="shared" si="81"/>
        <v>133.74133985124286</v>
      </c>
      <c r="T684" s="155">
        <f t="shared" si="82"/>
        <v>96.621271402629532</v>
      </c>
      <c r="U684" s="155">
        <f t="shared" si="83"/>
        <v>40.422435296585107</v>
      </c>
      <c r="V684" s="155">
        <f t="shared" si="84"/>
        <v>-4.2097701149425709E-2</v>
      </c>
      <c r="W684" s="155">
        <f t="shared" si="85"/>
        <v>-40.506630698883953</v>
      </c>
      <c r="X684" s="155">
        <f t="shared" si="86"/>
        <v>-96.705466804928392</v>
      </c>
      <c r="Y684" s="155">
        <f t="shared" si="87"/>
        <v>-133.82553525354172</v>
      </c>
      <c r="Z684" s="155">
        <f t="shared" si="88"/>
        <v>-138.4308927056444</v>
      </c>
      <c r="AA684" s="68">
        <v>683</v>
      </c>
      <c r="AB684" s="2">
        <v>45686</v>
      </c>
      <c r="AC684" s="156">
        <v>10</v>
      </c>
      <c r="AD684" s="156">
        <v>-8</v>
      </c>
    </row>
    <row r="685" spans="19:30" ht="15">
      <c r="S685" s="154">
        <f t="shared" si="81"/>
        <v>133.74133985124286</v>
      </c>
      <c r="T685" s="155">
        <f t="shared" si="82"/>
        <v>96.621271402629532</v>
      </c>
      <c r="U685" s="155">
        <f t="shared" si="83"/>
        <v>40.422435296585107</v>
      </c>
      <c r="V685" s="155">
        <f t="shared" si="84"/>
        <v>-4.2097701149425709E-2</v>
      </c>
      <c r="W685" s="155">
        <f t="shared" si="85"/>
        <v>-40.506630698883953</v>
      </c>
      <c r="X685" s="155">
        <f t="shared" si="86"/>
        <v>-96.705466804928392</v>
      </c>
      <c r="Y685" s="155">
        <f t="shared" si="87"/>
        <v>-133.82553525354172</v>
      </c>
      <c r="Z685" s="155">
        <f t="shared" si="88"/>
        <v>-138.4308927056444</v>
      </c>
      <c r="AA685" s="68">
        <v>684</v>
      </c>
      <c r="AB685" s="2">
        <v>45686</v>
      </c>
      <c r="AC685" s="156">
        <v>11</v>
      </c>
      <c r="AD685" s="156">
        <v>-5.2</v>
      </c>
    </row>
    <row r="686" spans="19:30" ht="15">
      <c r="S686" s="154">
        <f t="shared" si="81"/>
        <v>133.74133985124286</v>
      </c>
      <c r="T686" s="155">
        <f t="shared" si="82"/>
        <v>96.621271402629532</v>
      </c>
      <c r="U686" s="155">
        <f t="shared" si="83"/>
        <v>40.422435296585107</v>
      </c>
      <c r="V686" s="155">
        <f t="shared" si="84"/>
        <v>-4.2097701149425709E-2</v>
      </c>
      <c r="W686" s="155">
        <f t="shared" si="85"/>
        <v>-40.506630698883953</v>
      </c>
      <c r="X686" s="155">
        <f t="shared" si="86"/>
        <v>-96.705466804928392</v>
      </c>
      <c r="Y686" s="155">
        <f t="shared" si="87"/>
        <v>-133.82553525354172</v>
      </c>
      <c r="Z686" s="155">
        <f t="shared" si="88"/>
        <v>-138.4308927056444</v>
      </c>
      <c r="AA686" s="68">
        <v>685</v>
      </c>
      <c r="AB686" s="2">
        <v>45686</v>
      </c>
      <c r="AC686" s="156">
        <v>12</v>
      </c>
      <c r="AD686" s="156">
        <v>-4.9000000000000004</v>
      </c>
    </row>
    <row r="687" spans="19:30" ht="15">
      <c r="S687" s="154">
        <f t="shared" si="81"/>
        <v>133.74133985124286</v>
      </c>
      <c r="T687" s="155">
        <f t="shared" si="82"/>
        <v>96.621271402629532</v>
      </c>
      <c r="U687" s="155">
        <f t="shared" si="83"/>
        <v>40.422435296585107</v>
      </c>
      <c r="V687" s="155">
        <f t="shared" si="84"/>
        <v>-4.2097701149425709E-2</v>
      </c>
      <c r="W687" s="155">
        <f t="shared" si="85"/>
        <v>-40.506630698883953</v>
      </c>
      <c r="X687" s="155">
        <f t="shared" si="86"/>
        <v>-96.705466804928392</v>
      </c>
      <c r="Y687" s="155">
        <f t="shared" si="87"/>
        <v>-133.82553525354172</v>
      </c>
      <c r="Z687" s="155">
        <f t="shared" si="88"/>
        <v>-138.4308927056444</v>
      </c>
      <c r="AA687" s="68">
        <v>686</v>
      </c>
      <c r="AB687" s="2">
        <v>45686</v>
      </c>
      <c r="AC687" s="156">
        <v>13</v>
      </c>
      <c r="AD687" s="156">
        <v>-6.1</v>
      </c>
    </row>
    <row r="688" spans="19:30" ht="15">
      <c r="S688" s="154">
        <f t="shared" si="81"/>
        <v>133.74133985124286</v>
      </c>
      <c r="T688" s="155">
        <f t="shared" si="82"/>
        <v>96.621271402629532</v>
      </c>
      <c r="U688" s="155">
        <f t="shared" si="83"/>
        <v>40.422435296585107</v>
      </c>
      <c r="V688" s="155">
        <f t="shared" si="84"/>
        <v>-4.2097701149425709E-2</v>
      </c>
      <c r="W688" s="155">
        <f t="shared" si="85"/>
        <v>-40.506630698883953</v>
      </c>
      <c r="X688" s="155">
        <f t="shared" si="86"/>
        <v>-96.705466804928392</v>
      </c>
      <c r="Y688" s="155">
        <f t="shared" si="87"/>
        <v>-133.82553525354172</v>
      </c>
      <c r="Z688" s="155">
        <f t="shared" si="88"/>
        <v>-138.4308927056444</v>
      </c>
      <c r="AA688" s="68">
        <v>687</v>
      </c>
      <c r="AB688" s="2">
        <v>45686</v>
      </c>
      <c r="AC688" s="156">
        <v>14</v>
      </c>
      <c r="AD688" s="156">
        <v>-7.5</v>
      </c>
    </row>
    <row r="689" spans="19:30" ht="15">
      <c r="S689" s="154">
        <f t="shared" si="81"/>
        <v>133.74133985124286</v>
      </c>
      <c r="T689" s="155">
        <f t="shared" si="82"/>
        <v>96.621271402629532</v>
      </c>
      <c r="U689" s="155">
        <f t="shared" si="83"/>
        <v>40.422435296585107</v>
      </c>
      <c r="V689" s="155">
        <f t="shared" si="84"/>
        <v>-4.2097701149425709E-2</v>
      </c>
      <c r="W689" s="155">
        <f t="shared" si="85"/>
        <v>-40.506630698883953</v>
      </c>
      <c r="X689" s="155">
        <f t="shared" si="86"/>
        <v>-96.705466804928392</v>
      </c>
      <c r="Y689" s="155">
        <f t="shared" si="87"/>
        <v>-133.82553525354172</v>
      </c>
      <c r="Z689" s="155">
        <f t="shared" si="88"/>
        <v>-138.4308927056444</v>
      </c>
      <c r="AA689" s="68">
        <v>688</v>
      </c>
      <c r="AB689" s="2">
        <v>45686</v>
      </c>
      <c r="AC689" s="156">
        <v>15</v>
      </c>
      <c r="AD689" s="156">
        <v>-7.3999999999999995</v>
      </c>
    </row>
    <row r="690" spans="19:30" ht="15">
      <c r="S690" s="154">
        <f t="shared" si="81"/>
        <v>133.74133985124286</v>
      </c>
      <c r="T690" s="155">
        <f t="shared" si="82"/>
        <v>96.621271402629532</v>
      </c>
      <c r="U690" s="155">
        <f t="shared" si="83"/>
        <v>40.422435296585107</v>
      </c>
      <c r="V690" s="155">
        <f t="shared" si="84"/>
        <v>-4.2097701149425709E-2</v>
      </c>
      <c r="W690" s="155">
        <f t="shared" si="85"/>
        <v>-40.506630698883953</v>
      </c>
      <c r="X690" s="155">
        <f t="shared" si="86"/>
        <v>-96.705466804928392</v>
      </c>
      <c r="Y690" s="155">
        <f t="shared" si="87"/>
        <v>-133.82553525354172</v>
      </c>
      <c r="Z690" s="155">
        <f t="shared" si="88"/>
        <v>-138.4308927056444</v>
      </c>
      <c r="AA690" s="68">
        <v>689</v>
      </c>
      <c r="AB690" s="2">
        <v>45686</v>
      </c>
      <c r="AC690" s="156">
        <v>16</v>
      </c>
      <c r="AD690" s="156">
        <v>-4.3999999999999995</v>
      </c>
    </row>
    <row r="691" spans="19:30" ht="15">
      <c r="S691" s="154">
        <f t="shared" si="81"/>
        <v>133.74133985124286</v>
      </c>
      <c r="T691" s="155">
        <f t="shared" si="82"/>
        <v>96.621271402629532</v>
      </c>
      <c r="U691" s="155">
        <f t="shared" si="83"/>
        <v>40.422435296585107</v>
      </c>
      <c r="V691" s="155">
        <f t="shared" si="84"/>
        <v>-4.2097701149425709E-2</v>
      </c>
      <c r="W691" s="155">
        <f t="shared" si="85"/>
        <v>-40.506630698883953</v>
      </c>
      <c r="X691" s="155">
        <f t="shared" si="86"/>
        <v>-96.705466804928392</v>
      </c>
      <c r="Y691" s="155">
        <f t="shared" si="87"/>
        <v>-133.82553525354172</v>
      </c>
      <c r="Z691" s="155">
        <f t="shared" si="88"/>
        <v>-138.4308927056444</v>
      </c>
      <c r="AA691" s="68">
        <v>690</v>
      </c>
      <c r="AB691" s="2">
        <v>45686</v>
      </c>
      <c r="AC691" s="156">
        <v>17</v>
      </c>
      <c r="AD691" s="156">
        <v>2</v>
      </c>
    </row>
    <row r="692" spans="19:30" ht="15">
      <c r="S692" s="154">
        <f t="shared" si="81"/>
        <v>133.74133985124286</v>
      </c>
      <c r="T692" s="155">
        <f t="shared" si="82"/>
        <v>96.621271402629532</v>
      </c>
      <c r="U692" s="155">
        <f t="shared" si="83"/>
        <v>40.422435296585107</v>
      </c>
      <c r="V692" s="155">
        <f t="shared" si="84"/>
        <v>-4.2097701149425709E-2</v>
      </c>
      <c r="W692" s="155">
        <f t="shared" si="85"/>
        <v>-40.506630698883953</v>
      </c>
      <c r="X692" s="155">
        <f t="shared" si="86"/>
        <v>-96.705466804928392</v>
      </c>
      <c r="Y692" s="155">
        <f t="shared" si="87"/>
        <v>-133.82553525354172</v>
      </c>
      <c r="Z692" s="155">
        <f t="shared" si="88"/>
        <v>-138.4308927056444</v>
      </c>
      <c r="AA692" s="68">
        <v>691</v>
      </c>
      <c r="AB692" s="2">
        <v>45686</v>
      </c>
      <c r="AC692" s="156">
        <v>18</v>
      </c>
      <c r="AD692" s="156">
        <v>11.799999999999999</v>
      </c>
    </row>
    <row r="693" spans="19:30" ht="15">
      <c r="S693" s="154">
        <f t="shared" si="81"/>
        <v>133.74133985124286</v>
      </c>
      <c r="T693" s="155">
        <f t="shared" si="82"/>
        <v>96.621271402629532</v>
      </c>
      <c r="U693" s="155">
        <f t="shared" si="83"/>
        <v>40.422435296585107</v>
      </c>
      <c r="V693" s="155">
        <f t="shared" si="84"/>
        <v>-4.2097701149425709E-2</v>
      </c>
      <c r="W693" s="155">
        <f t="shared" si="85"/>
        <v>-40.506630698883953</v>
      </c>
      <c r="X693" s="155">
        <f t="shared" si="86"/>
        <v>-96.705466804928392</v>
      </c>
      <c r="Y693" s="155">
        <f t="shared" si="87"/>
        <v>-133.82553525354172</v>
      </c>
      <c r="Z693" s="155">
        <f t="shared" si="88"/>
        <v>-138.4308927056444</v>
      </c>
      <c r="AA693" s="68">
        <v>692</v>
      </c>
      <c r="AB693" s="2">
        <v>45686</v>
      </c>
      <c r="AC693" s="156">
        <v>19</v>
      </c>
      <c r="AD693" s="156">
        <v>23.799999999999997</v>
      </c>
    </row>
    <row r="694" spans="19:30" ht="15">
      <c r="S694" s="154">
        <f t="shared" si="81"/>
        <v>133.74133985124286</v>
      </c>
      <c r="T694" s="155">
        <f t="shared" si="82"/>
        <v>96.621271402629532</v>
      </c>
      <c r="U694" s="155">
        <f t="shared" si="83"/>
        <v>40.422435296585107</v>
      </c>
      <c r="V694" s="155">
        <f t="shared" si="84"/>
        <v>-4.2097701149425709E-2</v>
      </c>
      <c r="W694" s="155">
        <f t="shared" si="85"/>
        <v>-40.506630698883953</v>
      </c>
      <c r="X694" s="155">
        <f t="shared" si="86"/>
        <v>-96.705466804928392</v>
      </c>
      <c r="Y694" s="155">
        <f t="shared" si="87"/>
        <v>-133.82553525354172</v>
      </c>
      <c r="Z694" s="155">
        <f t="shared" si="88"/>
        <v>-138.4308927056444</v>
      </c>
      <c r="AA694" s="68">
        <v>693</v>
      </c>
      <c r="AB694" s="2">
        <v>45686</v>
      </c>
      <c r="AC694" s="156">
        <v>20</v>
      </c>
      <c r="AD694" s="156">
        <v>36</v>
      </c>
    </row>
    <row r="695" spans="19:30" ht="15">
      <c r="S695" s="154">
        <f t="shared" si="81"/>
        <v>133.74133985124286</v>
      </c>
      <c r="T695" s="155">
        <f t="shared" si="82"/>
        <v>96.621271402629532</v>
      </c>
      <c r="U695" s="155">
        <f t="shared" si="83"/>
        <v>40.422435296585107</v>
      </c>
      <c r="V695" s="155">
        <f t="shared" si="84"/>
        <v>-4.2097701149425709E-2</v>
      </c>
      <c r="W695" s="155">
        <f t="shared" si="85"/>
        <v>-40.506630698883953</v>
      </c>
      <c r="X695" s="155">
        <f t="shared" si="86"/>
        <v>-96.705466804928392</v>
      </c>
      <c r="Y695" s="155">
        <f t="shared" si="87"/>
        <v>-133.82553525354172</v>
      </c>
      <c r="Z695" s="155">
        <f t="shared" si="88"/>
        <v>-138.4308927056444</v>
      </c>
      <c r="AA695" s="68">
        <v>694</v>
      </c>
      <c r="AB695" s="2">
        <v>45686</v>
      </c>
      <c r="AC695" s="156">
        <v>21</v>
      </c>
      <c r="AD695" s="156">
        <v>46</v>
      </c>
    </row>
    <row r="696" spans="19:30" ht="15">
      <c r="S696" s="154">
        <f t="shared" si="81"/>
        <v>133.74133985124286</v>
      </c>
      <c r="T696" s="155">
        <f t="shared" si="82"/>
        <v>96.621271402629532</v>
      </c>
      <c r="U696" s="155">
        <f t="shared" si="83"/>
        <v>40.422435296585107</v>
      </c>
      <c r="V696" s="155">
        <f t="shared" si="84"/>
        <v>-4.2097701149425709E-2</v>
      </c>
      <c r="W696" s="155">
        <f t="shared" si="85"/>
        <v>-40.506630698883953</v>
      </c>
      <c r="X696" s="155">
        <f t="shared" si="86"/>
        <v>-96.705466804928392</v>
      </c>
      <c r="Y696" s="155">
        <f t="shared" si="87"/>
        <v>-133.82553525354172</v>
      </c>
      <c r="Z696" s="155">
        <f t="shared" si="88"/>
        <v>-138.4308927056444</v>
      </c>
      <c r="AA696" s="68">
        <v>695</v>
      </c>
      <c r="AB696" s="2">
        <v>45686</v>
      </c>
      <c r="AC696" s="156">
        <v>22</v>
      </c>
      <c r="AD696" s="156">
        <v>51.300000000000004</v>
      </c>
    </row>
    <row r="697" spans="19:30" ht="15">
      <c r="S697" s="154">
        <f t="shared" si="81"/>
        <v>133.74133985124286</v>
      </c>
      <c r="T697" s="155">
        <f t="shared" si="82"/>
        <v>96.621271402629532</v>
      </c>
      <c r="U697" s="155">
        <f t="shared" si="83"/>
        <v>40.422435296585107</v>
      </c>
      <c r="V697" s="155">
        <f t="shared" si="84"/>
        <v>-4.2097701149425709E-2</v>
      </c>
      <c r="W697" s="155">
        <f t="shared" si="85"/>
        <v>-40.506630698883953</v>
      </c>
      <c r="X697" s="155">
        <f t="shared" si="86"/>
        <v>-96.705466804928392</v>
      </c>
      <c r="Y697" s="155">
        <f t="shared" si="87"/>
        <v>-133.82553525354172</v>
      </c>
      <c r="Z697" s="155">
        <f t="shared" si="88"/>
        <v>-138.4308927056444</v>
      </c>
      <c r="AA697" s="68">
        <v>696</v>
      </c>
      <c r="AB697" s="2">
        <v>45686</v>
      </c>
      <c r="AC697" s="156">
        <v>23</v>
      </c>
      <c r="AD697" s="156">
        <v>50.3</v>
      </c>
    </row>
  </sheetData>
  <mergeCells count="3">
    <mergeCell ref="A1:K1"/>
    <mergeCell ref="A7:B7"/>
    <mergeCell ref="A17:B1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DATA PASANG SURUT</vt:lpstr>
      <vt:lpstr>OLAH DATA PASUT</vt:lpstr>
      <vt:lpstr>HASIL PASUT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deaayu899@gmail.com</dc:creator>
  <cp:lastModifiedBy>USER</cp:lastModifiedBy>
  <dcterms:created xsi:type="dcterms:W3CDTF">2024-09-23T13:40:05Z</dcterms:created>
  <dcterms:modified xsi:type="dcterms:W3CDTF">2025-08-25T13:42:06Z</dcterms:modified>
</cp:coreProperties>
</file>