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.SKRIPSI\DATA\"/>
    </mc:Choice>
  </mc:AlternateContent>
  <xr:revisionPtr revIDLastSave="0" documentId="13_ncr:1_{5780AC8D-84B6-4B92-98B3-71E3A820E5F0}" xr6:coauthVersionLast="47" xr6:coauthVersionMax="47" xr10:uidLastSave="{00000000-0000-0000-0000-000000000000}"/>
  <bookViews>
    <workbookView xWindow="1170" yWindow="1170" windowWidth="15375" windowHeight="7875" xr2:uid="{3E531BEA-1F3A-4D25-9337-EB52021579C3}"/>
  </bookViews>
  <sheets>
    <sheet name="Lembar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9" i="1" l="1" a="1"/>
  <c r="R59" i="1"/>
  <c r="S59" i="1" a="1"/>
  <c r="S59" i="1"/>
  <c r="U53" i="1"/>
  <c r="U52" i="1"/>
  <c r="U51" i="1"/>
  <c r="T50" i="1" a="1"/>
  <c r="T50" i="1" s="1"/>
  <c r="S50" i="1" a="1"/>
  <c r="S50" i="1"/>
  <c r="R50" i="1" a="1"/>
  <c r="R50" i="1" s="1"/>
  <c r="Q50" i="1" a="1"/>
  <c r="Q50" i="1" s="1"/>
  <c r="T51" i="1" a="1"/>
  <c r="T51" i="1" s="1"/>
  <c r="S51" i="1" a="1"/>
  <c r="S51" i="1"/>
  <c r="R51" i="1" a="1"/>
  <c r="R51" i="1" s="1"/>
  <c r="Q51" i="1" a="1"/>
  <c r="Q51" i="1" s="1"/>
  <c r="T52" i="1" a="1"/>
  <c r="T52" i="1" s="1"/>
  <c r="S52" i="1" a="1"/>
  <c r="S52" i="1" s="1"/>
  <c r="R52" i="1" a="1"/>
  <c r="R52" i="1" s="1"/>
  <c r="Q52" i="1" a="1"/>
  <c r="Q52" i="1" s="1"/>
  <c r="T53" i="1" a="1"/>
  <c r="T53" i="1"/>
  <c r="S53" i="1" a="1"/>
  <c r="S53" i="1" s="1"/>
  <c r="R53" i="1" a="1"/>
  <c r="R53" i="1" s="1"/>
  <c r="Q53" i="1" a="1"/>
  <c r="Q53" i="1"/>
  <c r="R14" i="1"/>
  <c r="R4" i="1"/>
  <c r="R5" i="1"/>
  <c r="R6" i="1"/>
  <c r="R7" i="1"/>
  <c r="R8" i="1"/>
  <c r="R9" i="1"/>
  <c r="R10" i="1"/>
  <c r="R11" i="1"/>
  <c r="R12" i="1"/>
  <c r="R13" i="1"/>
  <c r="R3" i="1"/>
  <c r="K14" i="1"/>
  <c r="K4" i="1"/>
  <c r="K5" i="1"/>
  <c r="M5" i="1" s="1"/>
  <c r="K6" i="1"/>
  <c r="K7" i="1"/>
  <c r="M7" i="1" s="1"/>
  <c r="K8" i="1"/>
  <c r="K9" i="1"/>
  <c r="M9" i="1" s="1"/>
  <c r="K10" i="1"/>
  <c r="K11" i="1"/>
  <c r="M11" i="1" s="1"/>
  <c r="K12" i="1"/>
  <c r="K13" i="1"/>
  <c r="M13" i="1" s="1"/>
  <c r="K3" i="1"/>
  <c r="D14" i="1"/>
  <c r="D4" i="1"/>
  <c r="D5" i="1"/>
  <c r="F5" i="1" s="1"/>
  <c r="D6" i="1"/>
  <c r="D7" i="1"/>
  <c r="D8" i="1"/>
  <c r="D9" i="1"/>
  <c r="D10" i="1"/>
  <c r="D11" i="1"/>
  <c r="D12" i="1"/>
  <c r="D13" i="1"/>
  <c r="D3" i="1"/>
  <c r="D22" i="1"/>
  <c r="D23" i="1"/>
  <c r="D24" i="1"/>
  <c r="D25" i="1"/>
  <c r="D26" i="1"/>
  <c r="D27" i="1"/>
  <c r="D28" i="1"/>
  <c r="D29" i="1"/>
  <c r="D21" i="1"/>
  <c r="K29" i="1"/>
  <c r="K22" i="1"/>
  <c r="K23" i="1"/>
  <c r="M23" i="1" s="1"/>
  <c r="K24" i="1"/>
  <c r="K25" i="1"/>
  <c r="M25" i="1" s="1"/>
  <c r="K26" i="1"/>
  <c r="K27" i="1"/>
  <c r="K28" i="1"/>
  <c r="K21" i="1"/>
  <c r="Y29" i="1"/>
  <c r="Y22" i="1"/>
  <c r="Y23" i="1"/>
  <c r="AA23" i="1" s="1"/>
  <c r="Y24" i="1"/>
  <c r="Y25" i="1"/>
  <c r="AA25" i="1" s="1"/>
  <c r="Y26" i="1"/>
  <c r="Y27" i="1"/>
  <c r="Y28" i="1"/>
  <c r="Y21" i="1"/>
  <c r="R29" i="1"/>
  <c r="R22" i="1"/>
  <c r="R23" i="1"/>
  <c r="R24" i="1"/>
  <c r="R25" i="1"/>
  <c r="R26" i="1"/>
  <c r="R27" i="1"/>
  <c r="T27" i="1" s="1"/>
  <c r="R28" i="1"/>
  <c r="R21" i="1"/>
  <c r="T21" i="1"/>
  <c r="S56" i="1" a="1"/>
  <c r="S56" i="1" s="1"/>
  <c r="R56" i="1" a="1"/>
  <c r="R56" i="1" s="1"/>
  <c r="Q56" i="1" a="1"/>
  <c r="Q56" i="1"/>
  <c r="S57" i="1" a="1"/>
  <c r="S57" i="1" s="1"/>
  <c r="R57" i="1" a="1"/>
  <c r="R57" i="1" s="1"/>
  <c r="Q57" i="1" a="1"/>
  <c r="Q57" i="1" s="1"/>
  <c r="R58" i="1" a="1"/>
  <c r="R58" i="1" s="1"/>
  <c r="Q58" i="1" a="1"/>
  <c r="Q58" i="1" s="1"/>
  <c r="Q59" i="1" a="1"/>
  <c r="Q59" i="1" s="1"/>
  <c r="X23" i="1"/>
  <c r="X26" i="1"/>
  <c r="X29" i="1"/>
  <c r="AA28" i="1"/>
  <c r="AA29" i="1"/>
  <c r="AA27" i="1"/>
  <c r="AA26" i="1"/>
  <c r="AA24" i="1"/>
  <c r="AA22" i="1"/>
  <c r="AA21" i="1"/>
  <c r="Z29" i="1"/>
  <c r="Z26" i="1"/>
  <c r="T28" i="1"/>
  <c r="T29" i="1"/>
  <c r="T25" i="1"/>
  <c r="T26" i="1"/>
  <c r="T24" i="1"/>
  <c r="T22" i="1"/>
  <c r="T23" i="1"/>
  <c r="S26" i="1"/>
  <c r="S29" i="1"/>
  <c r="Q23" i="1"/>
  <c r="Q26" i="1"/>
  <c r="Q29" i="1"/>
  <c r="M29" i="1"/>
  <c r="M28" i="1"/>
  <c r="M27" i="1"/>
  <c r="M26" i="1"/>
  <c r="M24" i="1"/>
  <c r="M22" i="1"/>
  <c r="M21" i="1"/>
  <c r="L26" i="1"/>
  <c r="L29" i="1"/>
  <c r="J29" i="1"/>
  <c r="J26" i="1"/>
  <c r="J23" i="1"/>
  <c r="F29" i="1"/>
  <c r="F28" i="1"/>
  <c r="F27" i="1"/>
  <c r="F26" i="1"/>
  <c r="F25" i="1"/>
  <c r="F24" i="1"/>
  <c r="F23" i="1"/>
  <c r="F22" i="1"/>
  <c r="F21" i="1"/>
  <c r="E29" i="1"/>
  <c r="E26" i="1"/>
  <c r="C29" i="1"/>
  <c r="C26" i="1"/>
  <c r="C23" i="1"/>
  <c r="J14" i="1"/>
  <c r="J11" i="1"/>
  <c r="J8" i="1"/>
  <c r="J5" i="1"/>
  <c r="C14" i="1"/>
  <c r="C11" i="1"/>
  <c r="C8" i="1"/>
  <c r="C5" i="1"/>
  <c r="Q14" i="1"/>
  <c r="Q11" i="1"/>
  <c r="Q8" i="1"/>
  <c r="Q5" i="1"/>
  <c r="T14" i="1"/>
  <c r="T4" i="1"/>
  <c r="U3" i="1" s="1" a="1"/>
  <c r="U3" i="1" s="1"/>
  <c r="T5" i="1"/>
  <c r="T6" i="1"/>
  <c r="U6" i="1" s="1" a="1"/>
  <c r="U6" i="1" s="1"/>
  <c r="T7" i="1"/>
  <c r="T8" i="1"/>
  <c r="T9" i="1"/>
  <c r="U9" i="1" s="1" a="1"/>
  <c r="U9" i="1" s="1"/>
  <c r="T10" i="1"/>
  <c r="T11" i="1"/>
  <c r="T12" i="1"/>
  <c r="T13" i="1"/>
  <c r="T3" i="1"/>
  <c r="S14" i="1"/>
  <c r="S11" i="1"/>
  <c r="S8" i="1"/>
  <c r="S5" i="1"/>
  <c r="M14" i="1"/>
  <c r="M4" i="1"/>
  <c r="M6" i="1"/>
  <c r="M8" i="1"/>
  <c r="M10" i="1"/>
  <c r="M12" i="1"/>
  <c r="M3" i="1"/>
  <c r="L14" i="1"/>
  <c r="L11" i="1"/>
  <c r="L8" i="1"/>
  <c r="L5" i="1"/>
  <c r="F6" i="1"/>
  <c r="F7" i="1"/>
  <c r="F8" i="1"/>
  <c r="F9" i="1"/>
  <c r="F10" i="1"/>
  <c r="F11" i="1"/>
  <c r="F12" i="1"/>
  <c r="F13" i="1"/>
  <c r="F14" i="1"/>
  <c r="F4" i="1"/>
  <c r="F3" i="1"/>
  <c r="U12" i="1" l="1" a="1"/>
  <c r="U12" i="1" s="1"/>
  <c r="S58" i="1" a="1"/>
  <c r="S5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<sst xmlns="http://schemas.openxmlformats.org/spreadsheetml/2006/main" count="66" uniqueCount="21">
  <si>
    <t>No.</t>
  </si>
  <si>
    <t>Komposisi</t>
  </si>
  <si>
    <t>Berat (Kg)</t>
  </si>
  <si>
    <t>Luas (mm2)</t>
  </si>
  <si>
    <t>Beban (KN)</t>
  </si>
  <si>
    <t>Kuat Tekan (Mpa)</t>
  </si>
  <si>
    <t>7 Hari</t>
  </si>
  <si>
    <t>14 Hari</t>
  </si>
  <si>
    <t>28 Hari</t>
  </si>
  <si>
    <t>Rata-rata</t>
  </si>
  <si>
    <t>Beton Normal</t>
  </si>
  <si>
    <t>Hari</t>
  </si>
  <si>
    <t>CKT 4%</t>
  </si>
  <si>
    <t>CKT 8%</t>
  </si>
  <si>
    <t>CKT 16%</t>
  </si>
  <si>
    <t>Rata-rata kuat tekan beton</t>
  </si>
  <si>
    <t>Pengaruh Campuran (%)</t>
  </si>
  <si>
    <t>0% CKT</t>
  </si>
  <si>
    <t>4% CKT</t>
  </si>
  <si>
    <t>8% CKT</t>
  </si>
  <si>
    <t>16% CKT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</si>
</sst>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0" fillId="0" borderId="4" xfId="0" applyNumberFormat="1" applyBorder="1"/>
    <xf numFmtId="0" fontId="1" fillId="0" borderId="0" xfId="0" applyFont="1" applyBorder="1"/>
    <xf numFmtId="0" fontId="1" fillId="0" borderId="0" xfId="0" quotePrefix="1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2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2" fontId="1" fillId="0" borderId="13" xfId="0" applyNumberFormat="1" applyFont="1" applyBorder="1"/>
    <xf numFmtId="0" fontId="1" fillId="0" borderId="12" xfId="0" applyFont="1" applyBorder="1" applyAlignment="1">
      <alignment vertical="center"/>
    </xf>
    <xf numFmtId="2" fontId="1" fillId="2" borderId="10" xfId="0" applyNumberFormat="1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12" xfId="0" applyFont="1" applyFill="1" applyBorder="1" applyAlignment="1">
      <alignment vertical="center"/>
    </xf>
    <xf numFmtId="2" fontId="1" fillId="2" borderId="13" xfId="0" applyNumberFormat="1" applyFont="1" applyFill="1" applyBorder="1"/>
    <xf numFmtId="2" fontId="1" fillId="0" borderId="10" xfId="0" applyNumberFormat="1" applyFont="1" applyFill="1" applyBorder="1"/>
    <xf numFmtId="0" fontId="1" fillId="2" borderId="0" xfId="0" applyFont="1" applyFill="1" applyBorder="1" applyAlignment="1"/>
    <xf numFmtId="0" fontId="1" fillId="2" borderId="12" xfId="0" applyFont="1" applyFill="1" applyBorder="1" applyAlignment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vertical="center" wrapText="1"/>
    </xf>
    <xf numFmtId="2" fontId="0" fillId="0" borderId="4" xfId="0" applyNumberForma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0" borderId="1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Beton Normal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Lembar1!$B$21:$B$29</c15:sqref>
                  </c15:fullRef>
                </c:ext>
              </c:extLst>
              <c:f>(Lembar1!$B$21,Lembar1!$B$24,Lembar1!$B$27)</c:f>
              <c:numCache>
                <c:formatCode>General</c:formatCode>
                <c:ptCount val="3"/>
                <c:pt idx="0">
                  <c:v>7</c:v>
                </c:pt>
                <c:pt idx="1">
                  <c:v>14</c:v>
                </c:pt>
                <c:pt idx="2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Lembar1!$F$21:$F$29</c15:sqref>
                  </c15:fullRef>
                </c:ext>
              </c:extLst>
              <c:f>(Lembar1!$F$21,Lembar1!$F$24,Lembar1!$F$27)</c:f>
              <c:numCache>
                <c:formatCode>0.00</c:formatCode>
                <c:ptCount val="3"/>
                <c:pt idx="0">
                  <c:v>24.079139556101264</c:v>
                </c:pt>
                <c:pt idx="1">
                  <c:v>33.260033663315689</c:v>
                </c:pt>
                <c:pt idx="2">
                  <c:v>40.844190008441409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5-4797-A020-CC16A2FECFEC}"/>
            </c:ext>
          </c:extLst>
        </c:ser>
        <c:ser>
          <c:idx val="1"/>
          <c:order val="1"/>
          <c:tx>
            <c:v>CKT 4%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Lembar1!$B$21:$B$29</c15:sqref>
                  </c15:fullRef>
                </c:ext>
              </c:extLst>
              <c:f>(Lembar1!$B$21,Lembar1!$B$24,Lembar1!$B$27)</c:f>
              <c:numCache>
                <c:formatCode>General</c:formatCode>
                <c:ptCount val="3"/>
                <c:pt idx="0">
                  <c:v>7</c:v>
                </c:pt>
                <c:pt idx="1">
                  <c:v>14</c:v>
                </c:pt>
                <c:pt idx="2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Lembar1!$M$21:$M$29</c15:sqref>
                  </c15:fullRef>
                </c:ext>
              </c:extLst>
              <c:f>(Lembar1!$M$21,Lembar1!$M$24,Lembar1!$M$27)</c:f>
              <c:numCache>
                <c:formatCode>0.00</c:formatCode>
                <c:ptCount val="3"/>
                <c:pt idx="0">
                  <c:v>25.355694506262846</c:v>
                </c:pt>
                <c:pt idx="1">
                  <c:v>35.59374873250966</c:v>
                </c:pt>
                <c:pt idx="2">
                  <c:v>42.117960760238418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5-4797-A020-CC16A2FECFEC}"/>
            </c:ext>
          </c:extLst>
        </c:ser>
        <c:ser>
          <c:idx val="2"/>
          <c:order val="2"/>
          <c:tx>
            <c:v>CKT 8%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Lembar1!$B$21:$B$29</c15:sqref>
                  </c15:fullRef>
                </c:ext>
              </c:extLst>
              <c:f>(Lembar1!$B$21,Lembar1!$B$24,Lembar1!$B$27)</c:f>
              <c:numCache>
                <c:formatCode>General</c:formatCode>
                <c:ptCount val="3"/>
                <c:pt idx="0">
                  <c:v>7</c:v>
                </c:pt>
                <c:pt idx="1">
                  <c:v>14</c:v>
                </c:pt>
                <c:pt idx="2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Lembar1!$T$21:$T$29</c15:sqref>
                  </c15:fullRef>
                </c:ext>
              </c:extLst>
              <c:f>(Lembar1!$T$21,Lembar1!$T$24,Lembar1!$T$27)</c:f>
              <c:numCache>
                <c:formatCode>0.00</c:formatCode>
                <c:ptCount val="3"/>
                <c:pt idx="0">
                  <c:v>23.893990364856453</c:v>
                </c:pt>
                <c:pt idx="1">
                  <c:v>31.171328050205069</c:v>
                </c:pt>
                <c:pt idx="2">
                  <c:v>40.015890994977795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5-4797-A020-CC16A2FECFEC}"/>
            </c:ext>
          </c:extLst>
        </c:ser>
        <c:ser>
          <c:idx val="4"/>
          <c:order val="3"/>
          <c:tx>
            <c:v>CKT 16%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Lembar1!$B$21:$B$29</c15:sqref>
                  </c15:fullRef>
                </c:ext>
              </c:extLst>
              <c:f>(Lembar1!$B$21,Lembar1!$B$24,Lembar1!$B$27)</c:f>
              <c:numCache>
                <c:formatCode>General</c:formatCode>
                <c:ptCount val="3"/>
                <c:pt idx="0">
                  <c:v>7</c:v>
                </c:pt>
                <c:pt idx="1">
                  <c:v>14</c:v>
                </c:pt>
                <c:pt idx="2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Lembar1!$AA$21:$AA$29</c15:sqref>
                  </c15:fullRef>
                </c:ext>
              </c:extLst>
              <c:f>(Lembar1!$AA$21,Lembar1!$AA$24,Lembar1!$AA$27)</c:f>
              <c:numCache>
                <c:formatCode>0.00</c:formatCode>
                <c:ptCount val="3"/>
                <c:pt idx="0">
                  <c:v>13.252784215417936</c:v>
                </c:pt>
                <c:pt idx="1">
                  <c:v>20.054023980422755</c:v>
                </c:pt>
                <c:pt idx="2">
                  <c:v>28.97654447940382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D5-4797-A020-CC16A2FEC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778975"/>
        <c:axId val="994781887"/>
      </c:lineChart>
      <c:catAx>
        <c:axId val="994778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HARI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781887"/>
        <c:crosses val="autoZero"/>
        <c:auto val="1"/>
        <c:lblAlgn val="ctr"/>
        <c:lblOffset val="100"/>
        <c:noMultiLvlLbl val="0"/>
      </c:catAx>
      <c:valAx>
        <c:axId val="994781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KUAT</a:t>
                </a:r>
                <a:r>
                  <a:rPr lang="en-ID" baseline="0"/>
                  <a:t> TEKAN BETON (MPa)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77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31</xdr:row>
      <xdr:rowOff>61912</xdr:rowOff>
    </xdr:from>
    <xdr:to>
      <xdr:col>11</xdr:col>
      <xdr:colOff>514350</xdr:colOff>
      <xdr:row>45</xdr:row>
      <xdr:rowOff>138112</xdr:rowOff>
    </xdr:to>
    <xdr:graphicFrame macro="">
      <xdr:nvGraphicFramePr>
        <xdr:cNvPr id="3" name="Bagan 2">
          <a:extLst>
            <a:ext uri="{FF2B5EF4-FFF2-40B4-BE49-F238E27FC236}">
              <a16:creationId xmlns:a16="http://schemas.microsoft.com/office/drawing/2014/main" id="{A77E1341-27BC-4A3F-8CA9-4FF37311D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sentase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r-auran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s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r"/>
      <sheetName val="presentase"/>
    </sheetNames>
    <sheetDataSet>
      <sheetData sheetId="0"/>
      <sheetData sheetId="1">
        <row r="4">
          <cell r="F4">
            <v>27.980184005661712</v>
          </cell>
          <cell r="N4">
            <v>29.463552724699223</v>
          </cell>
          <cell r="V4">
            <v>27.765038924274592</v>
          </cell>
          <cell r="AD4">
            <v>15.399858457183297</v>
          </cell>
        </row>
        <row r="5">
          <cell r="F5">
            <v>28.438782731776364</v>
          </cell>
          <cell r="N5">
            <v>29.961783439490446</v>
          </cell>
          <cell r="V5">
            <v>27.606510969568294</v>
          </cell>
          <cell r="AD5">
            <v>16.707714083510261</v>
          </cell>
        </row>
        <row r="6">
          <cell r="F6">
            <v>28.209483368719038</v>
          </cell>
          <cell r="N6">
            <v>29.712668082094833</v>
          </cell>
          <cell r="V6">
            <v>27.685774946921445</v>
          </cell>
          <cell r="AD6">
            <v>16.05378627034678</v>
          </cell>
        </row>
        <row r="7">
          <cell r="F7">
            <v>30.743099787685775</v>
          </cell>
          <cell r="N7">
            <v>32.843595187544231</v>
          </cell>
          <cell r="V7">
            <v>28.812455767869782</v>
          </cell>
          <cell r="AD7">
            <v>18.536447275300777</v>
          </cell>
        </row>
        <row r="8">
          <cell r="F8">
            <v>30.341118188251947</v>
          </cell>
          <cell r="N8">
            <v>32.849256900212318</v>
          </cell>
          <cell r="V8">
            <v>29.288039631988674</v>
          </cell>
          <cell r="AD8">
            <v>17.834394904458598</v>
          </cell>
        </row>
        <row r="9">
          <cell r="F9">
            <v>30.542108987968859</v>
          </cell>
          <cell r="N9">
            <v>32.846426043878282</v>
          </cell>
          <cell r="V9">
            <v>29.050247699929223</v>
          </cell>
          <cell r="AD9">
            <v>18.185421089879689</v>
          </cell>
        </row>
        <row r="10">
          <cell r="F10">
            <v>32.203821656050955</v>
          </cell>
          <cell r="N10">
            <v>34.259023354564754</v>
          </cell>
          <cell r="V10">
            <v>31.473460721868364</v>
          </cell>
          <cell r="AD10">
            <v>23.569709837225762</v>
          </cell>
        </row>
        <row r="11">
          <cell r="F11">
            <v>32.447275300778486</v>
          </cell>
          <cell r="N11">
            <v>33.200283085633401</v>
          </cell>
          <cell r="V11">
            <v>31.213021939136588</v>
          </cell>
          <cell r="AD11">
            <v>21.842887473460721</v>
          </cell>
        </row>
        <row r="12">
          <cell r="F12">
            <v>32.325548478414717</v>
          </cell>
          <cell r="N12">
            <v>33.729653220099081</v>
          </cell>
          <cell r="V12">
            <v>31.343241330502469</v>
          </cell>
          <cell r="AD12">
            <v>22.706298655343243</v>
          </cell>
        </row>
      </sheetData>
    </sheetDataSet>
  </externalBook>
</externalLink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C967-2D8A-44A2-AF4D-2F1FB21102DE}">
  <dimension ref="A1:AA59"/>
  <sheetViews>
    <sheetView tabSelected="1" topLeftCell="L1" zoomScale="68" zoomScaleNormal="68" workbookViewId="0">
      <selection activeCell="Q6" sqref="Q6"/>
    </sheetView>
  </sheetViews>
  <sheetFormatPr defaultRowHeight="15" x14ac:dyDescent="0.25"/>
  <cols>
    <col min="1" max="1" width="4.85546875" customWidth="1"/>
    <col min="2" max="2" width="10.28515625" customWidth="1"/>
    <col min="3" max="3" width="10.7109375" customWidth="1"/>
    <col min="4" max="4" width="10.85546875" customWidth="1"/>
    <col min="5" max="5" width="16" customWidth="1"/>
    <col min="6" max="6" width="17.7109375" customWidth="1"/>
    <col min="8" max="8" width="6.5703125" customWidth="1"/>
    <col min="9" max="9" width="11" customWidth="1"/>
    <col min="10" max="10" width="12.28515625" customWidth="1"/>
    <col min="11" max="11" width="14" customWidth="1"/>
    <col min="12" max="12" width="12.7109375" customWidth="1"/>
    <col min="13" max="13" width="18.7109375" customWidth="1"/>
    <col min="15" max="15" width="5.28515625" customWidth="1"/>
    <col min="16" max="16" width="10.7109375" customWidth="1"/>
    <col min="17" max="17" width="12.42578125" customWidth="1"/>
    <col min="18" max="18" width="12.7109375" customWidth="1"/>
    <col min="19" max="19" width="15" customWidth="1"/>
    <col min="20" max="20" width="18.85546875" customWidth="1"/>
    <col min="21" max="21" width="14.140625" customWidth="1"/>
    <col min="22" max="22" width="7.28515625" customWidth="1"/>
    <col min="24" max="24" width="13.140625" customWidth="1"/>
    <col min="25" max="25" width="12.42578125" customWidth="1"/>
    <col min="26" max="26" width="16" customWidth="1"/>
    <col min="27" max="27" width="18.28515625" customWidth="1"/>
  </cols>
  <sheetData>
    <row r="1" spans="1:21" ht="15.75" x14ac:dyDescent="0.25">
      <c r="A1" s="10" t="s">
        <v>6</v>
      </c>
      <c r="B1" s="11"/>
      <c r="C1" s="11"/>
      <c r="D1" s="11"/>
      <c r="E1" s="11"/>
      <c r="F1" s="12"/>
      <c r="H1" s="10" t="s">
        <v>7</v>
      </c>
      <c r="I1" s="11"/>
      <c r="J1" s="11"/>
      <c r="K1" s="11"/>
      <c r="L1" s="11"/>
      <c r="M1" s="12"/>
      <c r="O1" s="10" t="s">
        <v>8</v>
      </c>
      <c r="P1" s="11"/>
      <c r="Q1" s="11"/>
      <c r="R1" s="11"/>
      <c r="S1" s="11"/>
      <c r="T1" s="12"/>
      <c r="U1" s="21"/>
    </row>
    <row r="2" spans="1:21" ht="15.75" x14ac:dyDescent="0.25">
      <c r="A2" s="13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4" t="s">
        <v>5</v>
      </c>
      <c r="H2" s="13" t="s">
        <v>0</v>
      </c>
      <c r="I2" s="6" t="s">
        <v>1</v>
      </c>
      <c r="J2" s="6" t="s">
        <v>2</v>
      </c>
      <c r="K2" s="6" t="s">
        <v>3</v>
      </c>
      <c r="L2" s="6" t="s">
        <v>4</v>
      </c>
      <c r="M2" s="14" t="s">
        <v>5</v>
      </c>
      <c r="O2" s="13" t="s">
        <v>0</v>
      </c>
      <c r="P2" s="6" t="s">
        <v>1</v>
      </c>
      <c r="Q2" s="6" t="s">
        <v>2</v>
      </c>
      <c r="R2" s="6" t="s">
        <v>3</v>
      </c>
      <c r="S2" s="6" t="s">
        <v>4</v>
      </c>
      <c r="T2" s="14" t="s">
        <v>5</v>
      </c>
      <c r="U2" s="22" t="s">
        <v>9</v>
      </c>
    </row>
    <row r="3" spans="1:21" ht="15.75" x14ac:dyDescent="0.25">
      <c r="A3" s="33">
        <v>1</v>
      </c>
      <c r="B3" s="34">
        <v>0</v>
      </c>
      <c r="C3" s="35">
        <v>13.02</v>
      </c>
      <c r="D3" s="6">
        <f>2*3.14*7.5*37.5</f>
        <v>1766.25</v>
      </c>
      <c r="E3" s="34">
        <v>494.2</v>
      </c>
      <c r="F3" s="30">
        <f>E3*102.04/D3*0.7/0.83</f>
        <v>24.079139556101264</v>
      </c>
      <c r="H3" s="33">
        <v>1</v>
      </c>
      <c r="I3" s="34">
        <v>0</v>
      </c>
      <c r="J3" s="36">
        <v>13.06</v>
      </c>
      <c r="K3" s="6">
        <f>2*3.14*7.5*37.5</f>
        <v>1766.25</v>
      </c>
      <c r="L3" s="36">
        <v>543</v>
      </c>
      <c r="M3" s="30">
        <f>L3*102.04/K3*0.88/0.83</f>
        <v>33.260033663315689</v>
      </c>
      <c r="O3" s="33">
        <v>1</v>
      </c>
      <c r="P3" s="35">
        <v>0</v>
      </c>
      <c r="Q3" s="36">
        <v>13.16</v>
      </c>
      <c r="R3" s="6">
        <f t="shared" ref="R3:R14" si="0">2*3.14*7.5*37.5</f>
        <v>1766.25</v>
      </c>
      <c r="S3" s="36">
        <v>586.79999999999995</v>
      </c>
      <c r="T3" s="30">
        <f>S3*102.04/R3*1/0.83</f>
        <v>40.844190008441409</v>
      </c>
      <c r="U3" s="23" cm="1">
        <f t="array" ref="U3">SUM(T3:T5/3)</f>
        <v>40.36739603850647</v>
      </c>
    </row>
    <row r="4" spans="1:21" ht="15.75" x14ac:dyDescent="0.25">
      <c r="A4" s="33">
        <v>2</v>
      </c>
      <c r="B4" s="34">
        <v>0</v>
      </c>
      <c r="C4" s="35">
        <v>13.08</v>
      </c>
      <c r="D4" s="6">
        <f t="shared" ref="D4:D13" si="1">2*3.14*7.5*37.5</f>
        <v>1766.25</v>
      </c>
      <c r="E4" s="34">
        <v>502.3</v>
      </c>
      <c r="F4" s="30">
        <f t="shared" ref="F4:F14" si="2">E4*102.04/D4*0.7/0.83</f>
        <v>24.47379967428099</v>
      </c>
      <c r="H4" s="33">
        <v>2</v>
      </c>
      <c r="I4" s="34">
        <v>0</v>
      </c>
      <c r="J4" s="36">
        <v>13.02</v>
      </c>
      <c r="K4" s="6">
        <f t="shared" ref="K4:K13" si="3">2*3.14*7.5*37.5</f>
        <v>1766.25</v>
      </c>
      <c r="L4" s="36">
        <v>535.9</v>
      </c>
      <c r="M4" s="30">
        <f t="shared" ref="M4:M13" si="4">L4*102.04/K4*0.88/0.83</f>
        <v>32.825141878767724</v>
      </c>
      <c r="O4" s="33">
        <v>2</v>
      </c>
      <c r="P4" s="35">
        <v>0</v>
      </c>
      <c r="Q4" s="37">
        <v>13.22</v>
      </c>
      <c r="R4" s="6">
        <f t="shared" si="0"/>
        <v>1766.25</v>
      </c>
      <c r="S4" s="36">
        <v>573.1</v>
      </c>
      <c r="T4" s="30">
        <f t="shared" ref="T4:T14" si="5">S4*102.04/R4*1/0.83</f>
        <v>39.890602068571532</v>
      </c>
      <c r="U4" s="23"/>
    </row>
    <row r="5" spans="1:21" ht="15.75" x14ac:dyDescent="0.25">
      <c r="A5" s="33">
        <v>3</v>
      </c>
      <c r="B5" s="34">
        <v>0</v>
      </c>
      <c r="C5" s="35">
        <f>(C3+C4)/2</f>
        <v>13.05</v>
      </c>
      <c r="D5" s="6">
        <f t="shared" si="1"/>
        <v>1766.25</v>
      </c>
      <c r="E5" s="34">
        <v>498.25</v>
      </c>
      <c r="F5" s="30">
        <f t="shared" si="2"/>
        <v>24.276469615191125</v>
      </c>
      <c r="H5" s="33">
        <v>3</v>
      </c>
      <c r="I5" s="34">
        <v>0</v>
      </c>
      <c r="J5" s="36">
        <f>(J3+J4)/2</f>
        <v>13.04</v>
      </c>
      <c r="K5" s="6">
        <f t="shared" si="3"/>
        <v>1766.25</v>
      </c>
      <c r="L5" s="36">
        <f>(L3+L4)/2</f>
        <v>539.45000000000005</v>
      </c>
      <c r="M5" s="30">
        <f t="shared" si="4"/>
        <v>33.04258777104171</v>
      </c>
      <c r="O5" s="33">
        <v>3</v>
      </c>
      <c r="P5" s="35">
        <v>0</v>
      </c>
      <c r="Q5" s="36">
        <f>(Q3+Q4)/2</f>
        <v>13.190000000000001</v>
      </c>
      <c r="R5" s="6">
        <f t="shared" si="0"/>
        <v>1766.25</v>
      </c>
      <c r="S5" s="36">
        <f>(S3+S4)/2</f>
        <v>579.95000000000005</v>
      </c>
      <c r="T5" s="30">
        <f t="shared" si="5"/>
        <v>40.36739603850647</v>
      </c>
      <c r="U5" s="23"/>
    </row>
    <row r="6" spans="1:21" ht="15.75" x14ac:dyDescent="0.25">
      <c r="A6" s="33">
        <v>4</v>
      </c>
      <c r="B6" s="34">
        <v>4</v>
      </c>
      <c r="C6" s="35">
        <v>12.86</v>
      </c>
      <c r="D6" s="6">
        <f t="shared" si="1"/>
        <v>1766.25</v>
      </c>
      <c r="E6" s="34">
        <v>520.4</v>
      </c>
      <c r="F6" s="30">
        <f t="shared" si="2"/>
        <v>25.355694506262846</v>
      </c>
      <c r="H6" s="33">
        <v>4</v>
      </c>
      <c r="I6" s="34">
        <v>4</v>
      </c>
      <c r="J6" s="36">
        <v>12.88</v>
      </c>
      <c r="K6" s="6">
        <f t="shared" si="3"/>
        <v>1766.25</v>
      </c>
      <c r="L6" s="36">
        <v>581.1</v>
      </c>
      <c r="M6" s="30">
        <f t="shared" si="4"/>
        <v>35.59374873250966</v>
      </c>
      <c r="O6" s="33">
        <v>4</v>
      </c>
      <c r="P6" s="35">
        <v>4</v>
      </c>
      <c r="Q6" s="36">
        <v>12.72</v>
      </c>
      <c r="R6" s="6">
        <f t="shared" si="0"/>
        <v>1766.25</v>
      </c>
      <c r="S6" s="36">
        <v>605.1</v>
      </c>
      <c r="T6" s="30">
        <f t="shared" si="5"/>
        <v>42.117960760238418</v>
      </c>
      <c r="U6" s="23" cm="1">
        <f t="array" ref="U6">SUM(T6:T8/3)</f>
        <v>41.467154392516989</v>
      </c>
    </row>
    <row r="7" spans="1:21" ht="15.75" x14ac:dyDescent="0.25">
      <c r="A7" s="33">
        <v>5</v>
      </c>
      <c r="B7" s="34">
        <v>4</v>
      </c>
      <c r="C7" s="35">
        <v>12.52</v>
      </c>
      <c r="D7" s="6">
        <f t="shared" si="1"/>
        <v>1766.25</v>
      </c>
      <c r="E7" s="34">
        <v>529.20000000000005</v>
      </c>
      <c r="F7" s="30">
        <f t="shared" si="2"/>
        <v>25.78446105440872</v>
      </c>
      <c r="H7" s="33">
        <v>5</v>
      </c>
      <c r="I7" s="34">
        <v>4</v>
      </c>
      <c r="J7" s="36">
        <v>12.98</v>
      </c>
      <c r="K7" s="6">
        <f t="shared" si="3"/>
        <v>1766.25</v>
      </c>
      <c r="L7" s="36">
        <v>580.5</v>
      </c>
      <c r="M7" s="30">
        <f t="shared" si="4"/>
        <v>35.55699731409716</v>
      </c>
      <c r="O7" s="33">
        <v>5</v>
      </c>
      <c r="P7" s="35">
        <v>4</v>
      </c>
      <c r="Q7" s="36">
        <v>12.96</v>
      </c>
      <c r="R7" s="6">
        <f t="shared" si="0"/>
        <v>1766.25</v>
      </c>
      <c r="S7" s="36">
        <v>586.4</v>
      </c>
      <c r="T7" s="30">
        <f t="shared" si="5"/>
        <v>40.816348024795573</v>
      </c>
      <c r="U7" s="23"/>
    </row>
    <row r="8" spans="1:21" ht="15.75" x14ac:dyDescent="0.25">
      <c r="A8" s="33">
        <v>6</v>
      </c>
      <c r="B8" s="34">
        <v>4</v>
      </c>
      <c r="C8" s="35">
        <f>SUM(C6,C7)/2</f>
        <v>12.69</v>
      </c>
      <c r="D8" s="6">
        <f t="shared" si="1"/>
        <v>1766.25</v>
      </c>
      <c r="E8" s="34">
        <v>524.79999999999995</v>
      </c>
      <c r="F8" s="30">
        <f t="shared" si="2"/>
        <v>25.570077780335776</v>
      </c>
      <c r="H8" s="33">
        <v>6</v>
      </c>
      <c r="I8" s="34">
        <v>4</v>
      </c>
      <c r="J8" s="36">
        <f>SUM(J6:J7)/2</f>
        <v>12.93</v>
      </c>
      <c r="K8" s="6">
        <f t="shared" si="3"/>
        <v>1766.25</v>
      </c>
      <c r="L8" s="36">
        <f>SUM(L6:L7)/2</f>
        <v>580.79999999999995</v>
      </c>
      <c r="M8" s="30">
        <f t="shared" si="4"/>
        <v>35.575373023303406</v>
      </c>
      <c r="O8" s="33">
        <v>6</v>
      </c>
      <c r="P8" s="35">
        <v>4</v>
      </c>
      <c r="Q8" s="36">
        <f>SUM(Q6:Q7)/2</f>
        <v>12.84</v>
      </c>
      <c r="R8" s="6">
        <f t="shared" si="0"/>
        <v>1766.25</v>
      </c>
      <c r="S8" s="36">
        <f>SUM(S6:S7)/2</f>
        <v>595.75</v>
      </c>
      <c r="T8" s="30">
        <f t="shared" si="5"/>
        <v>41.467154392516989</v>
      </c>
      <c r="U8" s="23"/>
    </row>
    <row r="9" spans="1:21" ht="15.75" x14ac:dyDescent="0.25">
      <c r="A9" s="33">
        <v>7</v>
      </c>
      <c r="B9" s="34">
        <v>8</v>
      </c>
      <c r="C9" s="35">
        <v>12.62</v>
      </c>
      <c r="D9" s="6">
        <f t="shared" si="1"/>
        <v>1766.25</v>
      </c>
      <c r="E9" s="34">
        <v>490.4</v>
      </c>
      <c r="F9" s="30">
        <f t="shared" si="2"/>
        <v>23.893990364856453</v>
      </c>
      <c r="H9" s="33">
        <v>7</v>
      </c>
      <c r="I9" s="34">
        <v>8</v>
      </c>
      <c r="J9" s="36">
        <v>12.74</v>
      </c>
      <c r="K9" s="6">
        <f t="shared" si="3"/>
        <v>1766.25</v>
      </c>
      <c r="L9" s="36">
        <v>508.9</v>
      </c>
      <c r="M9" s="30">
        <f t="shared" si="4"/>
        <v>31.171328050205069</v>
      </c>
      <c r="O9" s="33">
        <v>7</v>
      </c>
      <c r="P9" s="35">
        <v>8</v>
      </c>
      <c r="Q9" s="36">
        <v>12.64</v>
      </c>
      <c r="R9" s="6">
        <f t="shared" si="0"/>
        <v>1766.25</v>
      </c>
      <c r="S9" s="36">
        <v>574.9</v>
      </c>
      <c r="T9" s="30">
        <f t="shared" si="5"/>
        <v>40.015890994977795</v>
      </c>
      <c r="U9" s="23" cm="1">
        <f t="array" ref="U9">SUM(T9:T11/3)</f>
        <v>39.194552477425631</v>
      </c>
    </row>
    <row r="10" spans="1:21" ht="15.75" x14ac:dyDescent="0.25">
      <c r="A10" s="33">
        <v>8</v>
      </c>
      <c r="B10" s="34">
        <v>8</v>
      </c>
      <c r="C10" s="35">
        <v>12.5</v>
      </c>
      <c r="D10" s="6">
        <f t="shared" si="1"/>
        <v>1766.25</v>
      </c>
      <c r="E10" s="34">
        <v>487.6</v>
      </c>
      <c r="F10" s="30">
        <f t="shared" si="2"/>
        <v>23.757564644991859</v>
      </c>
      <c r="H10" s="33">
        <v>8</v>
      </c>
      <c r="I10" s="34">
        <v>8</v>
      </c>
      <c r="J10" s="36">
        <v>12.66</v>
      </c>
      <c r="K10" s="6">
        <f t="shared" si="3"/>
        <v>1766.25</v>
      </c>
      <c r="L10" s="36">
        <v>517.29999999999995</v>
      </c>
      <c r="M10" s="30">
        <f t="shared" si="4"/>
        <v>31.685847907980119</v>
      </c>
      <c r="O10" s="33">
        <v>8</v>
      </c>
      <c r="P10" s="35">
        <v>8</v>
      </c>
      <c r="Q10" s="36">
        <v>12.68</v>
      </c>
      <c r="R10" s="6">
        <f t="shared" si="0"/>
        <v>1766.25</v>
      </c>
      <c r="S10" s="36">
        <v>551.29999999999995</v>
      </c>
      <c r="T10" s="30">
        <f t="shared" si="5"/>
        <v>38.373213959873468</v>
      </c>
      <c r="U10" s="23"/>
    </row>
    <row r="11" spans="1:21" ht="15.75" x14ac:dyDescent="0.25">
      <c r="A11" s="33">
        <v>9</v>
      </c>
      <c r="B11" s="34">
        <v>8</v>
      </c>
      <c r="C11" s="35">
        <f>SUM(C9,C10)/2</f>
        <v>12.559999999999999</v>
      </c>
      <c r="D11" s="6">
        <f t="shared" si="1"/>
        <v>1766.25</v>
      </c>
      <c r="E11" s="34">
        <v>489</v>
      </c>
      <c r="F11" s="30">
        <f t="shared" si="2"/>
        <v>23.825777504924158</v>
      </c>
      <c r="H11" s="13">
        <v>9</v>
      </c>
      <c r="I11" s="6">
        <v>8</v>
      </c>
      <c r="J11" s="1">
        <f>SUM(J9:J10)/2</f>
        <v>12.7</v>
      </c>
      <c r="K11" s="6">
        <f t="shared" si="3"/>
        <v>1766.25</v>
      </c>
      <c r="L11" s="1">
        <f>SUM(L9:L10)/2</f>
        <v>513.09999999999991</v>
      </c>
      <c r="M11" s="15">
        <f t="shared" si="4"/>
        <v>31.42858797909259</v>
      </c>
      <c r="O11" s="33">
        <v>9</v>
      </c>
      <c r="P11" s="35">
        <v>8</v>
      </c>
      <c r="Q11" s="36">
        <f>SUM(Q9:Q10)/2</f>
        <v>12.66</v>
      </c>
      <c r="R11" s="6">
        <f t="shared" si="0"/>
        <v>1766.25</v>
      </c>
      <c r="S11" s="36">
        <f>SUM(S9:S10)/2</f>
        <v>563.09999999999991</v>
      </c>
      <c r="T11" s="30">
        <f t="shared" si="5"/>
        <v>39.194552477425624</v>
      </c>
      <c r="U11" s="23"/>
    </row>
    <row r="12" spans="1:21" ht="15.75" x14ac:dyDescent="0.25">
      <c r="A12" s="13">
        <v>10</v>
      </c>
      <c r="B12" s="6">
        <v>16</v>
      </c>
      <c r="C12" s="3">
        <v>12.12</v>
      </c>
      <c r="D12" s="6">
        <f t="shared" si="1"/>
        <v>1766.25</v>
      </c>
      <c r="E12" s="6">
        <v>272</v>
      </c>
      <c r="F12" s="15">
        <f t="shared" si="2"/>
        <v>13.252784215417936</v>
      </c>
      <c r="H12" s="13">
        <v>10</v>
      </c>
      <c r="I12" s="6">
        <v>16</v>
      </c>
      <c r="J12" s="2">
        <v>12.7</v>
      </c>
      <c r="K12" s="6">
        <f t="shared" si="3"/>
        <v>1766.25</v>
      </c>
      <c r="L12" s="2">
        <v>327.39999999999998</v>
      </c>
      <c r="M12" s="15">
        <f t="shared" si="4"/>
        <v>20.054023980422755</v>
      </c>
      <c r="O12" s="13">
        <v>10</v>
      </c>
      <c r="P12" s="3">
        <v>16</v>
      </c>
      <c r="Q12" s="1">
        <v>12.5</v>
      </c>
      <c r="R12" s="6">
        <f t="shared" si="0"/>
        <v>1766.25</v>
      </c>
      <c r="S12" s="2">
        <v>416.3</v>
      </c>
      <c r="T12" s="15">
        <f t="shared" si="5"/>
        <v>28.97654447940382</v>
      </c>
      <c r="U12" s="23" cm="1">
        <f t="array" ref="U12">SUM(T12:T14/3)</f>
        <v>27.915068852906323</v>
      </c>
    </row>
    <row r="13" spans="1:21" ht="15.75" x14ac:dyDescent="0.25">
      <c r="A13" s="13">
        <v>11</v>
      </c>
      <c r="B13" s="6">
        <v>16</v>
      </c>
      <c r="C13" s="3">
        <v>11.88</v>
      </c>
      <c r="D13" s="6">
        <f t="shared" si="1"/>
        <v>1766.25</v>
      </c>
      <c r="E13" s="6">
        <v>295.10000000000002</v>
      </c>
      <c r="F13" s="15">
        <f t="shared" si="2"/>
        <v>14.378296404300858</v>
      </c>
      <c r="H13" s="13">
        <v>11</v>
      </c>
      <c r="I13" s="6">
        <v>16</v>
      </c>
      <c r="J13" s="2">
        <v>12.62</v>
      </c>
      <c r="K13" s="6">
        <f t="shared" si="3"/>
        <v>1766.25</v>
      </c>
      <c r="L13" s="2">
        <v>292</v>
      </c>
      <c r="M13" s="15">
        <f t="shared" si="4"/>
        <v>17.885690294085048</v>
      </c>
      <c r="O13" s="13">
        <v>11</v>
      </c>
      <c r="P13" s="3">
        <v>16</v>
      </c>
      <c r="Q13" s="1">
        <v>12.52</v>
      </c>
      <c r="R13" s="6">
        <f t="shared" si="0"/>
        <v>1766.25</v>
      </c>
      <c r="S13" s="2">
        <v>385.8</v>
      </c>
      <c r="T13" s="15">
        <f t="shared" si="5"/>
        <v>26.853593226408822</v>
      </c>
      <c r="U13" s="23"/>
    </row>
    <row r="14" spans="1:21" ht="16.5" thickBot="1" x14ac:dyDescent="0.3">
      <c r="A14" s="16">
        <v>12</v>
      </c>
      <c r="B14" s="17">
        <v>16</v>
      </c>
      <c r="C14" s="8">
        <f>SUM(C12:C13)/2</f>
        <v>12</v>
      </c>
      <c r="D14" s="6">
        <f>2*3.14*7.5*37.5</f>
        <v>1766.25</v>
      </c>
      <c r="E14" s="17">
        <v>283.55</v>
      </c>
      <c r="F14" s="18">
        <f t="shared" si="2"/>
        <v>13.815540309859395</v>
      </c>
      <c r="H14" s="16">
        <v>12</v>
      </c>
      <c r="I14" s="17">
        <v>16</v>
      </c>
      <c r="J14" s="9">
        <f>SUM(J12:J13)/2</f>
        <v>12.66</v>
      </c>
      <c r="K14" s="6">
        <f>2*3.14*7.5*37.5</f>
        <v>1766.25</v>
      </c>
      <c r="L14" s="9">
        <f>SUM(L12:L13)/2</f>
        <v>309.7</v>
      </c>
      <c r="M14" s="18">
        <f>L14*102.04/K14*0.88/0.83</f>
        <v>18.9698571372539</v>
      </c>
      <c r="O14" s="16">
        <v>12</v>
      </c>
      <c r="P14" s="8">
        <v>16</v>
      </c>
      <c r="Q14" s="19">
        <f>SUM(Q12:Q13)/2</f>
        <v>12.51</v>
      </c>
      <c r="R14" s="6">
        <f t="shared" si="0"/>
        <v>1766.25</v>
      </c>
      <c r="S14" s="9">
        <f>SUM(S12:S13)/2</f>
        <v>401.05</v>
      </c>
      <c r="T14" s="18">
        <f t="shared" si="5"/>
        <v>27.915068852906327</v>
      </c>
      <c r="U14" s="24"/>
    </row>
    <row r="18" spans="1:27" ht="15.75" thickBot="1" x14ac:dyDescent="0.3"/>
    <row r="19" spans="1:27" ht="15.75" x14ac:dyDescent="0.25">
      <c r="A19" s="25" t="s">
        <v>10</v>
      </c>
      <c r="B19" s="26"/>
      <c r="C19" s="26"/>
      <c r="D19" s="26"/>
      <c r="E19" s="26"/>
      <c r="F19" s="27"/>
      <c r="H19" s="25" t="s">
        <v>12</v>
      </c>
      <c r="I19" s="26"/>
      <c r="J19" s="26"/>
      <c r="K19" s="26"/>
      <c r="L19" s="26"/>
      <c r="M19" s="27"/>
      <c r="O19" s="25" t="s">
        <v>13</v>
      </c>
      <c r="P19" s="26"/>
      <c r="Q19" s="26"/>
      <c r="R19" s="26"/>
      <c r="S19" s="26"/>
      <c r="T19" s="27"/>
      <c r="V19" s="25" t="s">
        <v>14</v>
      </c>
      <c r="W19" s="26"/>
      <c r="X19" s="26"/>
      <c r="Y19" s="26"/>
      <c r="Z19" s="26"/>
      <c r="AA19" s="27"/>
    </row>
    <row r="20" spans="1:27" ht="15.75" x14ac:dyDescent="0.25">
      <c r="A20" s="13" t="s">
        <v>0</v>
      </c>
      <c r="B20" s="6" t="s">
        <v>11</v>
      </c>
      <c r="C20" s="6" t="s">
        <v>2</v>
      </c>
      <c r="D20" s="6" t="s">
        <v>3</v>
      </c>
      <c r="E20" s="6" t="s">
        <v>4</v>
      </c>
      <c r="F20" s="14" t="s">
        <v>5</v>
      </c>
      <c r="H20" s="13" t="s">
        <v>0</v>
      </c>
      <c r="I20" s="6" t="s">
        <v>11</v>
      </c>
      <c r="J20" s="6" t="s">
        <v>2</v>
      </c>
      <c r="K20" s="6" t="s">
        <v>3</v>
      </c>
      <c r="L20" s="6" t="s">
        <v>4</v>
      </c>
      <c r="M20" s="14" t="s">
        <v>5</v>
      </c>
      <c r="O20" s="13" t="s">
        <v>0</v>
      </c>
      <c r="P20" s="6" t="s">
        <v>11</v>
      </c>
      <c r="Q20" s="6" t="s">
        <v>2</v>
      </c>
      <c r="R20" s="6" t="s">
        <v>3</v>
      </c>
      <c r="S20" s="6" t="s">
        <v>4</v>
      </c>
      <c r="T20" s="14" t="s">
        <v>5</v>
      </c>
      <c r="V20" s="13" t="s">
        <v>0</v>
      </c>
      <c r="W20" s="6" t="s">
        <v>11</v>
      </c>
      <c r="X20" s="6" t="s">
        <v>2</v>
      </c>
      <c r="Y20" s="6" t="s">
        <v>3</v>
      </c>
      <c r="Z20" s="6" t="s">
        <v>4</v>
      </c>
      <c r="AA20" s="14" t="s">
        <v>5</v>
      </c>
    </row>
    <row r="21" spans="1:27" ht="15.75" x14ac:dyDescent="0.25">
      <c r="A21" s="13">
        <v>1</v>
      </c>
      <c r="B21" s="6">
        <v>7</v>
      </c>
      <c r="C21" s="1">
        <v>13.02</v>
      </c>
      <c r="D21" s="6">
        <f>2*3.14*7.5*37.5</f>
        <v>1766.25</v>
      </c>
      <c r="E21" s="6">
        <v>494.2</v>
      </c>
      <c r="F21" s="15">
        <f>E21*102.04/D21*0.7/0.83</f>
        <v>24.079139556101264</v>
      </c>
      <c r="H21" s="13">
        <v>1</v>
      </c>
      <c r="I21" s="6">
        <v>7</v>
      </c>
      <c r="J21" s="1">
        <v>12.86</v>
      </c>
      <c r="K21" s="6">
        <f>2*3.14*7.5*37.5</f>
        <v>1766.25</v>
      </c>
      <c r="L21" s="6">
        <v>520.4</v>
      </c>
      <c r="M21" s="15">
        <f>L21*102.04/K21*0.7/0.83</f>
        <v>25.355694506262846</v>
      </c>
      <c r="O21" s="13">
        <v>1</v>
      </c>
      <c r="P21" s="6">
        <v>7</v>
      </c>
      <c r="Q21" s="1">
        <v>12.62</v>
      </c>
      <c r="R21" s="6">
        <f>2*3.14*7.5*37.5</f>
        <v>1766.25</v>
      </c>
      <c r="S21" s="6">
        <v>490.4</v>
      </c>
      <c r="T21" s="15">
        <f>S21*102.04/R21*0.7/0.83</f>
        <v>23.893990364856453</v>
      </c>
      <c r="V21" s="13">
        <v>1</v>
      </c>
      <c r="W21" s="6">
        <v>7</v>
      </c>
      <c r="X21" s="1">
        <v>12.12</v>
      </c>
      <c r="Y21" s="6">
        <f>2*3.14*7.5*37.5</f>
        <v>1766.25</v>
      </c>
      <c r="Z21" s="6">
        <v>272</v>
      </c>
      <c r="AA21" s="15">
        <f>Z21*102.04/Y21*0.7/0.83</f>
        <v>13.252784215417936</v>
      </c>
    </row>
    <row r="22" spans="1:27" ht="15.75" x14ac:dyDescent="0.25">
      <c r="A22" s="13">
        <v>2</v>
      </c>
      <c r="B22" s="6">
        <v>7</v>
      </c>
      <c r="C22" s="1">
        <v>13.08</v>
      </c>
      <c r="D22" s="6">
        <f t="shared" ref="D22:D29" si="6">2*3.14*7.5*37.5</f>
        <v>1766.25</v>
      </c>
      <c r="E22" s="6">
        <v>502.3</v>
      </c>
      <c r="F22" s="15">
        <f t="shared" ref="F22:F23" si="7">E22*102.04/D22*0.7/0.83</f>
        <v>24.47379967428099</v>
      </c>
      <c r="H22" s="13">
        <v>2</v>
      </c>
      <c r="I22" s="6">
        <v>7</v>
      </c>
      <c r="J22" s="1">
        <v>12.52</v>
      </c>
      <c r="K22" s="6">
        <f t="shared" ref="K22:K28" si="8">2*3.14*7.5*37.5</f>
        <v>1766.25</v>
      </c>
      <c r="L22" s="6">
        <v>529.20000000000005</v>
      </c>
      <c r="M22" s="15">
        <f t="shared" ref="M22:M23" si="9">L22*102.04/K22*0.7/0.83</f>
        <v>25.78446105440872</v>
      </c>
      <c r="O22" s="13">
        <v>2</v>
      </c>
      <c r="P22" s="6">
        <v>7</v>
      </c>
      <c r="Q22" s="1">
        <v>12.5</v>
      </c>
      <c r="R22" s="6">
        <f t="shared" ref="R22:R28" si="10">2*3.14*7.5*37.5</f>
        <v>1766.25</v>
      </c>
      <c r="S22" s="6">
        <v>487.6</v>
      </c>
      <c r="T22" s="15">
        <f t="shared" ref="T22:T23" si="11">S22*102.04/R22*0.7/0.83</f>
        <v>23.757564644991859</v>
      </c>
      <c r="V22" s="13">
        <v>2</v>
      </c>
      <c r="W22" s="6">
        <v>7</v>
      </c>
      <c r="X22" s="1">
        <v>11.88</v>
      </c>
      <c r="Y22" s="6">
        <f t="shared" ref="Y22:Y28" si="12">2*3.14*7.5*37.5</f>
        <v>1766.25</v>
      </c>
      <c r="Z22" s="6">
        <v>295.10000000000002</v>
      </c>
      <c r="AA22" s="15">
        <f t="shared" ref="AA22:AA23" si="13">Z22*102.04/Y22*0.7/0.83</f>
        <v>14.378296404300858</v>
      </c>
    </row>
    <row r="23" spans="1:27" ht="15.75" x14ac:dyDescent="0.25">
      <c r="A23" s="13">
        <v>3</v>
      </c>
      <c r="B23" s="6">
        <v>7</v>
      </c>
      <c r="C23" s="1">
        <f>(C21+C22)/2</f>
        <v>13.05</v>
      </c>
      <c r="D23" s="6">
        <f t="shared" si="6"/>
        <v>1766.25</v>
      </c>
      <c r="E23" s="6">
        <v>498.25</v>
      </c>
      <c r="F23" s="15">
        <f t="shared" si="7"/>
        <v>24.276469615191125</v>
      </c>
      <c r="H23" s="13">
        <v>3</v>
      </c>
      <c r="I23" s="6">
        <v>7</v>
      </c>
      <c r="J23" s="1">
        <f>SUM(J21,J22)/2</f>
        <v>12.69</v>
      </c>
      <c r="K23" s="6">
        <f t="shared" si="8"/>
        <v>1766.25</v>
      </c>
      <c r="L23" s="6">
        <v>524.79999999999995</v>
      </c>
      <c r="M23" s="15">
        <f t="shared" si="9"/>
        <v>25.570077780335776</v>
      </c>
      <c r="O23" s="13">
        <v>3</v>
      </c>
      <c r="P23" s="6">
        <v>7</v>
      </c>
      <c r="Q23" s="1">
        <f>SUM(Q21,Q22)/2</f>
        <v>12.559999999999999</v>
      </c>
      <c r="R23" s="6">
        <f t="shared" si="10"/>
        <v>1766.25</v>
      </c>
      <c r="S23" s="6">
        <v>489</v>
      </c>
      <c r="T23" s="15">
        <f t="shared" si="11"/>
        <v>23.825777504924158</v>
      </c>
      <c r="V23" s="13">
        <v>3</v>
      </c>
      <c r="W23" s="6">
        <v>7</v>
      </c>
      <c r="X23" s="1">
        <f>SUM(X21:X22)/2</f>
        <v>12</v>
      </c>
      <c r="Y23" s="6">
        <f t="shared" si="12"/>
        <v>1766.25</v>
      </c>
      <c r="Z23" s="6">
        <v>283.55</v>
      </c>
      <c r="AA23" s="15">
        <f t="shared" si="13"/>
        <v>13.815540309859395</v>
      </c>
    </row>
    <row r="24" spans="1:27" ht="15.75" x14ac:dyDescent="0.25">
      <c r="A24" s="13">
        <v>4</v>
      </c>
      <c r="B24" s="6">
        <v>14</v>
      </c>
      <c r="C24" s="1">
        <v>13.06</v>
      </c>
      <c r="D24" s="6">
        <f t="shared" si="6"/>
        <v>1766.25</v>
      </c>
      <c r="E24" s="1">
        <v>543</v>
      </c>
      <c r="F24" s="15">
        <f>E24*102.04/D24*0.88/0.83</f>
        <v>33.260033663315689</v>
      </c>
      <c r="H24" s="13">
        <v>4</v>
      </c>
      <c r="I24" s="6">
        <v>14</v>
      </c>
      <c r="J24" s="1">
        <v>12.88</v>
      </c>
      <c r="K24" s="6">
        <f t="shared" si="8"/>
        <v>1766.25</v>
      </c>
      <c r="L24" s="1">
        <v>581.1</v>
      </c>
      <c r="M24" s="15">
        <f>L24*102.04/K24*0.88/0.83</f>
        <v>35.59374873250966</v>
      </c>
      <c r="O24" s="13">
        <v>4</v>
      </c>
      <c r="P24" s="6">
        <v>14</v>
      </c>
      <c r="Q24" s="1">
        <v>12.74</v>
      </c>
      <c r="R24" s="6">
        <f t="shared" si="10"/>
        <v>1766.25</v>
      </c>
      <c r="S24" s="1">
        <v>508.9</v>
      </c>
      <c r="T24" s="15">
        <f>S24*102.04/R24*0.88/0.83</f>
        <v>31.171328050205069</v>
      </c>
      <c r="V24" s="13">
        <v>4</v>
      </c>
      <c r="W24" s="6">
        <v>14</v>
      </c>
      <c r="X24" s="2">
        <v>12.7</v>
      </c>
      <c r="Y24" s="6">
        <f t="shared" si="12"/>
        <v>1766.25</v>
      </c>
      <c r="Z24" s="2">
        <v>327.39999999999998</v>
      </c>
      <c r="AA24" s="15">
        <f>Z24*102.04/Y24*0.88/0.83</f>
        <v>20.054023980422755</v>
      </c>
    </row>
    <row r="25" spans="1:27" ht="15.75" x14ac:dyDescent="0.25">
      <c r="A25" s="13">
        <v>5</v>
      </c>
      <c r="B25" s="6">
        <v>14</v>
      </c>
      <c r="C25" s="1">
        <v>13.02</v>
      </c>
      <c r="D25" s="6">
        <f t="shared" si="6"/>
        <v>1766.25</v>
      </c>
      <c r="E25" s="1">
        <v>535.9</v>
      </c>
      <c r="F25" s="15">
        <f t="shared" ref="F25:F26" si="14">E25*102.04/D25*0.88/0.83</f>
        <v>32.825141878767724</v>
      </c>
      <c r="H25" s="13">
        <v>5</v>
      </c>
      <c r="I25" s="6">
        <v>14</v>
      </c>
      <c r="J25" s="1">
        <v>12.98</v>
      </c>
      <c r="K25" s="6">
        <f t="shared" si="8"/>
        <v>1766.25</v>
      </c>
      <c r="L25" s="1">
        <v>580.5</v>
      </c>
      <c r="M25" s="15">
        <f t="shared" ref="M25:M26" si="15">L25*102.04/K25*0.88/0.83</f>
        <v>35.55699731409716</v>
      </c>
      <c r="O25" s="13">
        <v>5</v>
      </c>
      <c r="P25" s="6">
        <v>14</v>
      </c>
      <c r="Q25" s="1">
        <v>12.66</v>
      </c>
      <c r="R25" s="6">
        <f t="shared" si="10"/>
        <v>1766.25</v>
      </c>
      <c r="S25" s="1">
        <v>517.29999999999995</v>
      </c>
      <c r="T25" s="15">
        <f t="shared" ref="T25:T26" si="16">S25*102.04/R25*0.88/0.83</f>
        <v>31.685847907980119</v>
      </c>
      <c r="V25" s="13">
        <v>5</v>
      </c>
      <c r="W25" s="6">
        <v>14</v>
      </c>
      <c r="X25" s="2">
        <v>12.62</v>
      </c>
      <c r="Y25" s="6">
        <f t="shared" si="12"/>
        <v>1766.25</v>
      </c>
      <c r="Z25" s="2">
        <v>292</v>
      </c>
      <c r="AA25" s="15">
        <f t="shared" ref="AA25:AA26" si="17">Z25*102.04/Y25*0.88/0.83</f>
        <v>17.885690294085048</v>
      </c>
    </row>
    <row r="26" spans="1:27" ht="15.75" x14ac:dyDescent="0.25">
      <c r="A26" s="13">
        <v>6</v>
      </c>
      <c r="B26" s="6">
        <v>14</v>
      </c>
      <c r="C26" s="1">
        <f>(C24+C25)/2</f>
        <v>13.04</v>
      </c>
      <c r="D26" s="6">
        <f t="shared" si="6"/>
        <v>1766.25</v>
      </c>
      <c r="E26" s="1">
        <f>(E24+E25)/2</f>
        <v>539.45000000000005</v>
      </c>
      <c r="F26" s="15">
        <f t="shared" si="14"/>
        <v>33.04258777104171</v>
      </c>
      <c r="H26" s="13">
        <v>6</v>
      </c>
      <c r="I26" s="6">
        <v>14</v>
      </c>
      <c r="J26" s="1">
        <f>SUM(J24:J25)/2</f>
        <v>12.93</v>
      </c>
      <c r="K26" s="6">
        <f t="shared" si="8"/>
        <v>1766.25</v>
      </c>
      <c r="L26" s="1">
        <f>SUM(L24:L25)/2</f>
        <v>580.79999999999995</v>
      </c>
      <c r="M26" s="15">
        <f t="shared" si="15"/>
        <v>35.575373023303406</v>
      </c>
      <c r="O26" s="13">
        <v>6</v>
      </c>
      <c r="P26" s="6">
        <v>14</v>
      </c>
      <c r="Q26" s="1">
        <f>SUM(Q24:Q25)/2</f>
        <v>12.7</v>
      </c>
      <c r="R26" s="6">
        <f t="shared" si="10"/>
        <v>1766.25</v>
      </c>
      <c r="S26" s="1">
        <f>SUM(S24:S25)/2</f>
        <v>513.09999999999991</v>
      </c>
      <c r="T26" s="15">
        <f t="shared" si="16"/>
        <v>31.42858797909259</v>
      </c>
      <c r="V26" s="13">
        <v>6</v>
      </c>
      <c r="W26" s="6">
        <v>14</v>
      </c>
      <c r="X26" s="2">
        <f>SUM(X24:X25)/2</f>
        <v>12.66</v>
      </c>
      <c r="Y26" s="6">
        <f t="shared" si="12"/>
        <v>1766.25</v>
      </c>
      <c r="Z26" s="2">
        <f>SUM(Z24:Z25)/2</f>
        <v>309.7</v>
      </c>
      <c r="AA26" s="15">
        <f t="shared" si="17"/>
        <v>18.9698571372539</v>
      </c>
    </row>
    <row r="27" spans="1:27" ht="15.75" x14ac:dyDescent="0.25">
      <c r="A27" s="13">
        <v>7</v>
      </c>
      <c r="B27" s="6">
        <v>28</v>
      </c>
      <c r="C27" s="1">
        <v>13.16</v>
      </c>
      <c r="D27" s="6">
        <f t="shared" si="6"/>
        <v>1766.25</v>
      </c>
      <c r="E27" s="1">
        <v>586.79999999999995</v>
      </c>
      <c r="F27" s="15">
        <f>E27*102.04/D27*1/0.83</f>
        <v>40.844190008441409</v>
      </c>
      <c r="H27" s="13">
        <v>7</v>
      </c>
      <c r="I27" s="6">
        <v>28</v>
      </c>
      <c r="J27" s="1">
        <v>12.72</v>
      </c>
      <c r="K27" s="6">
        <f t="shared" si="8"/>
        <v>1766.25</v>
      </c>
      <c r="L27" s="4">
        <v>605.1</v>
      </c>
      <c r="M27" s="20">
        <f>L27*102.04/K27*1/0.83</f>
        <v>42.117960760238418</v>
      </c>
      <c r="O27" s="13">
        <v>7</v>
      </c>
      <c r="P27" s="6">
        <v>28</v>
      </c>
      <c r="Q27" s="1">
        <v>12.64</v>
      </c>
      <c r="R27" s="6">
        <f t="shared" si="10"/>
        <v>1766.25</v>
      </c>
      <c r="S27" s="4">
        <v>574.9</v>
      </c>
      <c r="T27" s="20">
        <f>S27*102.04/R27*1/0.83</f>
        <v>40.015890994977795</v>
      </c>
      <c r="V27" s="13">
        <v>7</v>
      </c>
      <c r="W27" s="6">
        <v>28</v>
      </c>
      <c r="X27" s="1">
        <v>12.5</v>
      </c>
      <c r="Y27" s="6">
        <f t="shared" si="12"/>
        <v>1766.25</v>
      </c>
      <c r="Z27" s="31">
        <v>416.3</v>
      </c>
      <c r="AA27" s="20">
        <f>Z27*102.04/Y27*1/0.83</f>
        <v>28.97654447940382</v>
      </c>
    </row>
    <row r="28" spans="1:27" ht="15.75" x14ac:dyDescent="0.25">
      <c r="A28" s="13">
        <v>8</v>
      </c>
      <c r="B28" s="6">
        <v>28</v>
      </c>
      <c r="C28" s="7">
        <v>13.22</v>
      </c>
      <c r="D28" s="6">
        <f t="shared" si="6"/>
        <v>1766.25</v>
      </c>
      <c r="E28" s="1">
        <v>573.1</v>
      </c>
      <c r="F28" s="15">
        <f t="shared" ref="F28:F29" si="18">E28*102.04/D28*1/0.83</f>
        <v>39.890602068571532</v>
      </c>
      <c r="H28" s="13">
        <v>8</v>
      </c>
      <c r="I28" s="6">
        <v>28</v>
      </c>
      <c r="J28" s="1">
        <v>12.96</v>
      </c>
      <c r="K28" s="6">
        <f t="shared" si="8"/>
        <v>1766.25</v>
      </c>
      <c r="L28" s="4">
        <v>586.4</v>
      </c>
      <c r="M28" s="20">
        <f>L28*102.04/K28*1/0.83</f>
        <v>40.816348024795573</v>
      </c>
      <c r="O28" s="13">
        <v>8</v>
      </c>
      <c r="P28" s="6">
        <v>28</v>
      </c>
      <c r="Q28" s="1">
        <v>12.68</v>
      </c>
      <c r="R28" s="6">
        <f t="shared" si="10"/>
        <v>1766.25</v>
      </c>
      <c r="S28" s="4">
        <v>551.29999999999995</v>
      </c>
      <c r="T28" s="20">
        <f t="shared" ref="T28:T29" si="19">S28*102.04/R28*1/0.83</f>
        <v>38.373213959873468</v>
      </c>
      <c r="V28" s="13">
        <v>8</v>
      </c>
      <c r="W28" s="6">
        <v>28</v>
      </c>
      <c r="X28" s="1">
        <v>12.52</v>
      </c>
      <c r="Y28" s="6">
        <f t="shared" si="12"/>
        <v>1766.25</v>
      </c>
      <c r="Z28" s="31">
        <v>385.8</v>
      </c>
      <c r="AA28" s="20">
        <f t="shared" ref="AA28:AA29" si="20">Z28*102.04/Y28*1/0.83</f>
        <v>26.853593226408822</v>
      </c>
    </row>
    <row r="29" spans="1:27" ht="16.5" thickBot="1" x14ac:dyDescent="0.3">
      <c r="A29" s="16">
        <v>9</v>
      </c>
      <c r="B29" s="17">
        <v>28</v>
      </c>
      <c r="C29" s="19">
        <f>(C27+C28)/2</f>
        <v>13.190000000000001</v>
      </c>
      <c r="D29" s="6">
        <f t="shared" si="6"/>
        <v>1766.25</v>
      </c>
      <c r="E29" s="19">
        <f>(E27+E28)/2</f>
        <v>579.95000000000005</v>
      </c>
      <c r="F29" s="18">
        <f t="shared" si="18"/>
        <v>40.36739603850647</v>
      </c>
      <c r="H29" s="16">
        <v>9</v>
      </c>
      <c r="I29" s="17">
        <v>28</v>
      </c>
      <c r="J29" s="19">
        <f>SUM(J27:J28)/2</f>
        <v>12.84</v>
      </c>
      <c r="K29" s="6">
        <f>2*3.14*7.5*37.5</f>
        <v>1766.25</v>
      </c>
      <c r="L29" s="28">
        <f>SUM(L27:L28)/2</f>
        <v>595.75</v>
      </c>
      <c r="M29" s="29">
        <f>L29*102.04/K29*1/0.83</f>
        <v>41.467154392516989</v>
      </c>
      <c r="O29" s="16">
        <v>9</v>
      </c>
      <c r="P29" s="17">
        <v>28</v>
      </c>
      <c r="Q29" s="19">
        <f>SUM(Q27:Q28)/2</f>
        <v>12.66</v>
      </c>
      <c r="R29" s="6">
        <f>2*3.14*7.5*37.5</f>
        <v>1766.25</v>
      </c>
      <c r="S29" s="28">
        <f>SUM(S27:S28)/2</f>
        <v>563.09999999999991</v>
      </c>
      <c r="T29" s="29">
        <f t="shared" si="19"/>
        <v>39.194552477425624</v>
      </c>
      <c r="V29" s="16">
        <v>9</v>
      </c>
      <c r="W29" s="17">
        <v>28</v>
      </c>
      <c r="X29" s="19">
        <f>SUM(X27:X28)/2</f>
        <v>12.51</v>
      </c>
      <c r="Y29" s="6">
        <f>2*3.14*7.5*37.5</f>
        <v>1766.25</v>
      </c>
      <c r="Z29" s="32">
        <f>SUM(Z27:Z28)/2</f>
        <v>401.05</v>
      </c>
      <c r="AA29" s="29">
        <f t="shared" si="20"/>
        <v>27.915068852906327</v>
      </c>
    </row>
    <row r="49" spans="16:21" ht="47.25" x14ac:dyDescent="0.25">
      <c r="P49" s="38"/>
      <c r="Q49" s="38" t="s">
        <v>6</v>
      </c>
      <c r="R49" s="38" t="s">
        <v>7</v>
      </c>
      <c r="S49" s="38" t="s">
        <v>8</v>
      </c>
      <c r="T49" s="39" t="s">
        <v>15</v>
      </c>
      <c r="U49" s="40" t="s">
        <v>16</v>
      </c>
    </row>
    <row r="50" spans="16:21" ht="15.75" x14ac:dyDescent="0.25">
      <c r="P50" s="41" t="s">
        <v>17</v>
      </c>
      <c r="Q50" s="43" cm="1">
        <f t="array" ref="Q50">SUM(F21:F23/3)</f>
        <v>24.276469615191125</v>
      </c>
      <c r="R50" s="43" cm="1">
        <f t="array" ref="R50">SUM(F24:F26/3)</f>
        <v>33.04258777104171</v>
      </c>
      <c r="S50" s="43" cm="1">
        <f t="array" ref="S50">SUM(F27:F29/3)</f>
        <v>40.36739603850647</v>
      </c>
      <c r="T50" s="5" cm="1">
        <f t="array" ref="T50">SUM(Q50:S50/3)</f>
        <v>32.562151141579768</v>
      </c>
      <c r="U50" s="42"/>
    </row>
    <row r="51" spans="16:21" ht="15.75" x14ac:dyDescent="0.25">
      <c r="P51" s="41" t="s">
        <v>18</v>
      </c>
      <c r="Q51" s="43" cm="1">
        <f t="array" ref="Q51">SUM(M21:M23/3)</f>
        <v>25.570077780335779</v>
      </c>
      <c r="R51" s="43" cm="1">
        <f t="array" ref="R51">SUM(M24:M26/3)</f>
        <v>35.575373023303406</v>
      </c>
      <c r="S51" s="43" cm="1">
        <f t="array" ref="S51">SUM(M27:M29/3)</f>
        <v>41.467154392516989</v>
      </c>
      <c r="T51" s="5" cm="1">
        <f t="array" ref="T51">SUM(Q51:S51/3)</f>
        <v>34.204201732052056</v>
      </c>
      <c r="U51" s="42">
        <f>SUM((T51-T50)/T50*100)</f>
        <v>5.0428197551589111</v>
      </c>
    </row>
    <row r="52" spans="16:21" ht="15.75" x14ac:dyDescent="0.25">
      <c r="P52" s="41" t="s">
        <v>19</v>
      </c>
      <c r="Q52" s="43" cm="1">
        <f t="array" ref="Q52">SUM(T21:T23/3)</f>
        <v>23.825777504924158</v>
      </c>
      <c r="R52" s="43" cm="1">
        <f t="array" ref="R52">SUM(T24:T26/3)</f>
        <v>31.42858797909259</v>
      </c>
      <c r="S52" s="43" cm="1">
        <f t="array" ref="S52">SUM(T27:T29/3)</f>
        <v>39.194552477425631</v>
      </c>
      <c r="T52" s="5" cm="1">
        <f t="array" ref="T52">SUM(Q52:S52/3)</f>
        <v>31.482972653814123</v>
      </c>
      <c r="U52" s="42">
        <f>SUM((T52-T50)/T50*100)</f>
        <v>-3.3142112849774348</v>
      </c>
    </row>
    <row r="53" spans="16:21" ht="15.75" x14ac:dyDescent="0.25">
      <c r="P53" s="41" t="s">
        <v>20</v>
      </c>
      <c r="Q53" s="43" cm="1">
        <f t="array" ref="Q53">SUM(AA21:AA23/3)</f>
        <v>13.815540309859397</v>
      </c>
      <c r="R53" s="43" cm="1">
        <f t="array" ref="R53">SUM(AA24:AA26/3)</f>
        <v>18.9698571372539</v>
      </c>
      <c r="S53" s="43" cm="1">
        <f t="array" ref="S53">SUM(AA27:AA29/3)</f>
        <v>27.915068852906323</v>
      </c>
      <c r="T53" s="44" cm="1">
        <f t="array" ref="T53">SUM(Q53:S53/3)</f>
        <v>20.233488766673204</v>
      </c>
      <c r="U53" s="42">
        <f>SUM((T53-T50)/T50*100)</f>
        <v>-37.861940758464378</v>
      </c>
    </row>
    <row r="54" spans="16:21" ht="15.75" thickBot="1" x14ac:dyDescent="0.3"/>
    <row r="55" spans="16:21" ht="16.5" thickBot="1" x14ac:dyDescent="0.3">
      <c r="P55" s="45"/>
      <c r="Q55" s="46" t="s">
        <v>6</v>
      </c>
      <c r="R55" s="46" t="s">
        <v>7</v>
      </c>
      <c r="S55" s="46" t="s">
        <v>8</v>
      </c>
    </row>
    <row r="56" spans="16:21" ht="16.5" thickBot="1" x14ac:dyDescent="0.3">
      <c r="P56" s="47" t="s">
        <v>17</v>
      </c>
      <c r="Q56" s="48" cm="1">
        <f t="array" ref="Q56">SUM(E21:E23/3)</f>
        <v>498.25</v>
      </c>
      <c r="R56" s="48" cm="1">
        <f t="array" ref="R56">SUM(E24:E26/3)</f>
        <v>539.45000000000005</v>
      </c>
      <c r="S56" s="48" cm="1">
        <f t="array" ref="S56">SUM(E27:E29/3)</f>
        <v>579.95000000000005</v>
      </c>
    </row>
    <row r="57" spans="16:21" ht="16.5" thickBot="1" x14ac:dyDescent="0.3">
      <c r="P57" s="47" t="s">
        <v>18</v>
      </c>
      <c r="Q57" s="48" cm="1">
        <f t="array" ref="Q57">SUM(L21:L23/3)</f>
        <v>524.79999999999995</v>
      </c>
      <c r="R57" s="48" cm="1">
        <f t="array" ref="R57">SUM(L24:L26/3)</f>
        <v>580.80000000000007</v>
      </c>
      <c r="S57" s="48" cm="1">
        <f t="array" ref="S57">SUM(L27:L29/3)</f>
        <v>595.75</v>
      </c>
    </row>
    <row r="58" spans="16:21" ht="16.5" thickBot="1" x14ac:dyDescent="0.3">
      <c r="P58" s="47" t="s">
        <v>19</v>
      </c>
      <c r="Q58" s="48" cm="1">
        <f t="array" ref="Q58">SUM(S21:S23/3)</f>
        <v>489</v>
      </c>
      <c r="R58" s="48" cm="1">
        <f t="array" ref="R58">SUM(S24:S26/3)</f>
        <v>513.09999999999991</v>
      </c>
      <c r="S58" s="49" cm="1">
        <f t="array" ref="S58">SUM(T27:T29/3)</f>
        <v>39.194552477425631</v>
      </c>
    </row>
    <row r="59" spans="16:21" ht="16.5" thickBot="1" x14ac:dyDescent="0.3">
      <c r="P59" s="47" t="s">
        <v>20</v>
      </c>
      <c r="Q59" s="48" cm="1">
        <f t="array" ref="Q59">SUM(Z21:Z23/3)</f>
        <v>283.55</v>
      </c>
      <c r="R59" s="49" cm="1">
        <f t="array" ref="R59">SUM(Z24:Z26/3)</f>
        <v>309.7</v>
      </c>
      <c r="S59" s="49" cm="1">
        <f t="array" ref="S59">SUM(Z27:Z29/3)</f>
        <v>401.05</v>
      </c>
    </row>
  </sheetData>
  <mergeCells count="11">
    <mergeCell ref="V19:AA19"/>
    <mergeCell ref="U9:U11"/>
    <mergeCell ref="U12:U14"/>
    <mergeCell ref="A19:F19"/>
    <mergeCell ref="H19:M19"/>
    <mergeCell ref="O19:T19"/>
    <mergeCell ref="A1:F1"/>
    <mergeCell ref="H1:M1"/>
    <mergeCell ref="O1:T1"/>
    <mergeCell ref="U3:U5"/>
    <mergeCell ref="U6:U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2024-07-31T17:10:59Z</dcterms:created>
  <dcterms:modified xsi:type="dcterms:W3CDTF">2024-07-31T21:09:06Z</dcterms:modified>
</cp:coreProperties>
</file>